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mc:AlternateContent xmlns:mc="http://schemas.openxmlformats.org/markup-compatibility/2006">
    <mc:Choice Requires="x15">
      <x15ac:absPath xmlns:x15ac="http://schemas.microsoft.com/office/spreadsheetml/2010/11/ac" url="/Users/adriangonzalez/Downloads/"/>
    </mc:Choice>
  </mc:AlternateContent>
  <xr:revisionPtr revIDLastSave="0" documentId="8_{0F8E29FC-DE01-C74A-910E-2DA8E7148953}" xr6:coauthVersionLast="47" xr6:coauthVersionMax="47" xr10:uidLastSave="{00000000-0000-0000-0000-000000000000}"/>
  <workbookProtection workbookAlgorithmName="SHA-512" workbookHashValue="jFDnsGUKBnBwby7PCBPKJ9VMiLqZLMA98F5d12dViRazthBkiTSpc3ZEiTVbTpeuFnFjFvszJMiFudKSzu53DA==" workbookSaltValue="ziP2icpGWnqFVedPG3XoVg==" workbookSpinCount="100000" lockStructure="1"/>
  <bookViews>
    <workbookView xWindow="17240" yWindow="520" windowWidth="33960" windowHeight="25580" xr2:uid="{00000000-000D-0000-FFFF-FFFF00000000}"/>
  </bookViews>
  <sheets>
    <sheet name="Cash Flow Analysis" sheetId="6" r:id="rId1"/>
    <sheet name="Property Info" sheetId="7" r:id="rId2"/>
    <sheet name="Comps" sheetId="1" r:id="rId3"/>
    <sheet name="Rental Comps" sheetId="4" r:id="rId4"/>
  </sheets>
  <definedNames>
    <definedName name="_xlnm.Print_Area" localSheetId="0">'Cash Flow Analysis'!$B$1:$K$64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3" i="6" l="1"/>
  <c r="E27" i="6"/>
  <c r="E30" i="6"/>
  <c r="K24" i="6" l="1"/>
  <c r="C31" i="6"/>
  <c r="C30" i="6"/>
  <c r="C28" i="6"/>
  <c r="C29" i="6"/>
  <c r="E20" i="6"/>
  <c r="E17" i="4"/>
  <c r="D17" i="4"/>
  <c r="F17" i="4"/>
  <c r="E19" i="6"/>
  <c r="E29" i="6"/>
  <c r="E28" i="6"/>
  <c r="C14" i="1"/>
  <c r="C4" i="1"/>
  <c r="B5" i="4"/>
  <c r="B13" i="6"/>
  <c r="I9" i="6"/>
  <c r="E24" i="6" l="1"/>
  <c r="E36" i="6" s="1"/>
  <c r="E37" i="6" s="1"/>
  <c r="E38" i="6" s="1"/>
  <c r="K17" i="6" s="1"/>
  <c r="K26" i="6" s="1"/>
  <c r="E39" i="6" s="1"/>
  <c r="E33" i="6"/>
  <c r="F36" i="6" s="1"/>
  <c r="E9" i="6" s="1"/>
  <c r="F37" i="6" l="1"/>
  <c r="F38" i="6" s="1"/>
  <c r="F39" i="6"/>
  <c r="E40" i="6"/>
  <c r="F9" i="6" s="1"/>
  <c r="K28" i="6"/>
  <c r="D9" i="6"/>
  <c r="K29" i="6"/>
  <c r="D39" i="6" s="1"/>
  <c r="F40" i="6" l="1"/>
  <c r="G9" i="6" s="1"/>
  <c r="K37" i="6"/>
  <c r="K40" i="6"/>
  <c r="E46" i="6" l="1"/>
  <c r="E42" i="6"/>
  <c r="F46" i="6"/>
  <c r="E44" i="6" l="1"/>
  <c r="F42" i="6"/>
  <c r="I43" i="6"/>
  <c r="I44" i="6" l="1"/>
  <c r="F44" i="6"/>
  <c r="E47" i="6"/>
  <c r="E45" i="6"/>
  <c r="F47" i="6" l="1"/>
  <c r="F4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Courtney</author>
  </authors>
  <commentList>
    <comment ref="H17" authorId="0" shapeId="0" xr:uid="{00000000-0006-0000-0100-000001000000}">
      <text>
        <r>
          <rPr>
            <sz val="8"/>
            <color rgb="FF000000"/>
            <rFont val="Tahoma"/>
            <family val="2"/>
          </rPr>
          <t xml:space="preserve">
</t>
        </r>
        <r>
          <rPr>
            <sz val="8"/>
            <color rgb="FF000000"/>
            <rFont val="Tahoma"/>
            <family val="2"/>
          </rPr>
          <t>Estimated at $50 per month.  Properties with 20+ units may be more.</t>
        </r>
      </text>
    </comment>
    <comment ref="K17" authorId="0" shapeId="0" xr:uid="{00000000-0006-0000-0100-000002000000}">
      <text>
        <r>
          <rPr>
            <sz val="8"/>
            <color rgb="FF000000"/>
            <rFont val="Tahoma"/>
            <family val="2"/>
          </rPr>
          <t xml:space="preserve">
</t>
        </r>
        <r>
          <rPr>
            <sz val="8"/>
            <color rgb="FF000000"/>
            <rFont val="Tahoma"/>
            <family val="2"/>
          </rPr>
          <t>5% of Actual Gross Scheduled Income.</t>
        </r>
      </text>
    </comment>
    <comment ref="H19" authorId="0" shapeId="0" xr:uid="{00000000-0006-0000-0100-000003000000}">
      <text>
        <r>
          <rPr>
            <b/>
            <sz val="8"/>
            <color rgb="FF000000"/>
            <rFont val="Tahoma"/>
            <family val="2"/>
          </rPr>
          <t>Keith Courtney:</t>
        </r>
        <r>
          <rPr>
            <sz val="8"/>
            <color rgb="FF000000"/>
            <rFont val="Tahoma"/>
            <family val="2"/>
          </rPr>
          <t xml:space="preserve">
</t>
        </r>
        <r>
          <rPr>
            <sz val="8"/>
            <color rgb="FF000000"/>
            <rFont val="Tahoma"/>
            <family val="2"/>
          </rPr>
          <t xml:space="preserve">$30 per unit per month
</t>
        </r>
      </text>
    </comment>
    <comment ref="H20" authorId="0" shapeId="0" xr:uid="{00000000-0006-0000-0100-000004000000}">
      <text>
        <r>
          <rPr>
            <sz val="8"/>
            <color rgb="FF000000"/>
            <rFont val="Tahoma"/>
            <family val="2"/>
          </rPr>
          <t xml:space="preserve">
</t>
        </r>
        <r>
          <rPr>
            <sz val="8"/>
            <color rgb="FF000000"/>
            <rFont val="Tahoma"/>
            <family val="2"/>
          </rPr>
          <t>$45 per unit per month</t>
        </r>
      </text>
    </comment>
    <comment ref="K20" authorId="0" shapeId="0" xr:uid="{00000000-0006-0000-0100-000005000000}">
      <text>
        <r>
          <rPr>
            <sz val="8"/>
            <color indexed="8"/>
            <rFont val="Tahoma"/>
            <family val="2"/>
          </rPr>
          <t xml:space="preserve">
</t>
        </r>
        <r>
          <rPr>
            <sz val="8"/>
            <color indexed="8"/>
            <rFont val="Tahoma"/>
            <family val="2"/>
          </rPr>
          <t xml:space="preserve">$100 per unit per year
</t>
        </r>
      </text>
    </comment>
    <comment ref="H21" authorId="0" shapeId="0" xr:uid="{00000000-0006-0000-0100-000006000000}">
      <text>
        <r>
          <rPr>
            <sz val="8"/>
            <color rgb="FF000000"/>
            <rFont val="Tahoma"/>
            <family val="2"/>
          </rPr>
          <t xml:space="preserve">
</t>
        </r>
        <r>
          <rPr>
            <sz val="8"/>
            <color rgb="FF000000"/>
            <rFont val="Tahoma"/>
            <family val="2"/>
          </rPr>
          <t>$10 per unit per month.</t>
        </r>
      </text>
    </comment>
    <comment ref="K21" authorId="0" shapeId="0" xr:uid="{00000000-0006-0000-0100-000007000000}">
      <text>
        <r>
          <rPr>
            <sz val="8"/>
            <color rgb="FF000000"/>
            <rFont val="Tahoma"/>
            <family val="2"/>
          </rPr>
          <t xml:space="preserve">
</t>
        </r>
        <r>
          <rPr>
            <sz val="8"/>
            <color rgb="FF000000"/>
            <rFont val="Tahoma"/>
            <family val="2"/>
          </rPr>
          <t>$175 per unit per year</t>
        </r>
      </text>
    </comment>
    <comment ref="H22" authorId="0" shapeId="0" xr:uid="{00000000-0006-0000-0100-000008000000}">
      <text>
        <r>
          <rPr>
            <sz val="8"/>
            <color rgb="FF000000"/>
            <rFont val="Tahoma"/>
            <family val="2"/>
          </rPr>
          <t xml:space="preserve">
</t>
        </r>
        <r>
          <rPr>
            <sz val="8"/>
            <color rgb="FF000000"/>
            <rFont val="Tahoma"/>
            <family val="2"/>
          </rPr>
          <t>$10 per unit per month.</t>
        </r>
      </text>
    </comment>
    <comment ref="H23" authorId="0" shapeId="0" xr:uid="{00000000-0006-0000-0100-00000B000000}">
      <text>
        <r>
          <rPr>
            <sz val="8"/>
            <color rgb="FF000000"/>
            <rFont val="Tahoma"/>
            <family val="2"/>
          </rPr>
          <t xml:space="preserve">
</t>
        </r>
        <r>
          <rPr>
            <sz val="8"/>
            <color rgb="FF000000"/>
            <rFont val="Tahoma"/>
            <family val="2"/>
          </rPr>
          <t xml:space="preserve">$500 per unit per year
</t>
        </r>
      </text>
    </comment>
    <comment ref="K23" authorId="0" shapeId="0" xr:uid="{00000000-0006-0000-0100-00000A000000}">
      <text>
        <r>
          <rPr>
            <sz val="8"/>
            <color rgb="FF000000"/>
            <rFont val="Tahoma"/>
            <family val="2"/>
          </rPr>
          <t xml:space="preserve">
</t>
        </r>
        <r>
          <rPr>
            <sz val="8"/>
            <color rgb="FF000000"/>
            <rFont val="Tahoma"/>
            <family val="2"/>
          </rPr>
          <t>$250 per unit per year.</t>
        </r>
      </text>
    </comment>
    <comment ref="K24" authorId="0" shapeId="0" xr:uid="{00000000-0006-0000-0100-00000C000000}">
      <text>
        <r>
          <rPr>
            <sz val="8"/>
            <color rgb="FF000000"/>
            <rFont val="Tahoma"/>
            <family val="2"/>
          </rPr>
          <t xml:space="preserve">
</t>
        </r>
        <r>
          <rPr>
            <sz val="8"/>
            <color rgb="FF000000"/>
            <rFont val="Tahoma"/>
            <family val="2"/>
          </rPr>
          <t>1.13 % of the sales price</t>
        </r>
      </text>
    </comment>
  </commentList>
</comments>
</file>

<file path=xl/sharedStrings.xml><?xml version="1.0" encoding="utf-8"?>
<sst xmlns="http://schemas.openxmlformats.org/spreadsheetml/2006/main" count="185" uniqueCount="140">
  <si>
    <t>APARTMENT INVESTMENT INFORMATION</t>
  </si>
  <si>
    <t xml:space="preserve"> </t>
  </si>
  <si>
    <t># Units</t>
  </si>
  <si>
    <t>Address</t>
  </si>
  <si>
    <t>City</t>
  </si>
  <si>
    <t>Zip</t>
  </si>
  <si>
    <t>Map Code</t>
  </si>
  <si>
    <t>San Diego</t>
  </si>
  <si>
    <t>Price</t>
  </si>
  <si>
    <t>GRM</t>
  </si>
  <si>
    <t>CAP Rate</t>
  </si>
  <si>
    <t>$/Unit</t>
  </si>
  <si>
    <t>Current</t>
  </si>
  <si>
    <t>Market</t>
  </si>
  <si>
    <t>.</t>
  </si>
  <si>
    <t>$/Square Foot</t>
  </si>
  <si>
    <t>Gross Sq. Ft.</t>
  </si>
  <si>
    <t>Parcel Size</t>
  </si>
  <si>
    <t>Yr. Built</t>
  </si>
  <si>
    <t>(Approx.)</t>
  </si>
  <si>
    <t>Income Detail</t>
  </si>
  <si>
    <t>Estimated Annual Operating Expenses</t>
  </si>
  <si>
    <t>Type</t>
  </si>
  <si>
    <t>Rent</t>
  </si>
  <si>
    <t>Total</t>
  </si>
  <si>
    <t>Estimated Actual Average Rents</t>
  </si>
  <si>
    <t>Notes</t>
  </si>
  <si>
    <t xml:space="preserve">      Management (Off Site)</t>
  </si>
  <si>
    <t xml:space="preserve">      Management (On Site)</t>
  </si>
  <si>
    <t xml:space="preserve">      Licenses &amp; Fees</t>
  </si>
  <si>
    <t xml:space="preserve">      Miscellaneous</t>
  </si>
  <si>
    <t xml:space="preserve">      Reserves</t>
  </si>
  <si>
    <t xml:space="preserve">      Sewer Assessment</t>
  </si>
  <si>
    <t xml:space="preserve">      Insurance</t>
  </si>
  <si>
    <t>Total Monthly Income</t>
  </si>
  <si>
    <t>Maintenance</t>
  </si>
  <si>
    <t xml:space="preserve">      Taxes</t>
  </si>
  <si>
    <t>Estimated Market Rents</t>
  </si>
  <si>
    <t>Total Annual Operating Expenses (estimated):</t>
  </si>
  <si>
    <t>Expenses Per:</t>
  </si>
  <si>
    <t>Unit</t>
  </si>
  <si>
    <t>% of Actual GSI</t>
  </si>
  <si>
    <t>Estimated Annual Operating Proforma</t>
  </si>
  <si>
    <t>Financing Summary</t>
  </si>
  <si>
    <t>Actual</t>
  </si>
  <si>
    <t>Gross Scheduled Income</t>
  </si>
  <si>
    <t>Downpayment:</t>
  </si>
  <si>
    <t>Less: Vacancy Factor</t>
  </si>
  <si>
    <t>Gross Operating Income</t>
  </si>
  <si>
    <t>Interest Rate:</t>
  </si>
  <si>
    <t>Less: Expenses</t>
  </si>
  <si>
    <t>Amortized over:</t>
  </si>
  <si>
    <t>Years</t>
  </si>
  <si>
    <t>Net Operating Income</t>
  </si>
  <si>
    <t>Proposed Loan Amount:</t>
  </si>
  <si>
    <t>Less:  1st TD Payments</t>
  </si>
  <si>
    <t>Debt Coverage Ratio:</t>
  </si>
  <si>
    <t>Current:</t>
  </si>
  <si>
    <t>Pre-Tax Cash Flow</t>
  </si>
  <si>
    <t>Market:</t>
  </si>
  <si>
    <t xml:space="preserve">Cash On Cash Return </t>
  </si>
  <si>
    <t>Principal Reduction</t>
  </si>
  <si>
    <t>Total Potential Return (End of Year One)</t>
  </si>
  <si>
    <t>Comments</t>
  </si>
  <si>
    <t>PLEASE DO NOT WALK ON THE PROPERTY OR DISTURB TENANTS</t>
  </si>
  <si>
    <t xml:space="preserve">The information contained herein has been obtained from sources believed reliable.  While South Coast Commercial does not doubt its accuracy, we have not verified it and make no guarantee,  </t>
  </si>
  <si>
    <t xml:space="preserve">warranty or representation about it.  It is your responsibility to independently confirm its accuracy and completeness.  Any projections, opinions, assumptions or estimates are used for </t>
  </si>
  <si>
    <t xml:space="preserve">example only and do not represent the current or future performance of the property.  The value of this transaction to you depends on tax, financial and legal advisors.  You and your </t>
  </si>
  <si>
    <t xml:space="preserve">advisors should conduct a careful, independent investigation of the property to determine to your satisfaction the suitability of the property for your needs. </t>
  </si>
  <si>
    <t>AGENT NAME</t>
  </si>
  <si>
    <t>DRE #</t>
  </si>
  <si>
    <t>EMAIL</t>
  </si>
  <si>
    <t>PHONE #</t>
  </si>
  <si>
    <t>South Coast Commercial | 3405 Kenyon St STE 411, San Diego, CA 92110 | scc1031.com</t>
  </si>
  <si>
    <t>PROPERTY INFO</t>
  </si>
  <si>
    <t>Description*</t>
  </si>
  <si>
    <t xml:space="preserve">This centrally located 4 unit consists of all 2 bedroom 1 bath units with private patios and in unit washer/dryer situated on a large 7,992 square foot lot. Tenants enjoy the privacy and proximity to downtown, balboa park and the nearby 5, 94 and 15 freeways. Along with the properties great central location tenants also have an off-street parking space. This properties boasts significant rental upside with rents currently about 30% under market. </t>
  </si>
  <si>
    <t>Property Highlights</t>
  </si>
  <si>
    <t>All 2bed/1ba units
Private yards
1 parking space per unit
Washer dryer hookups in each unit
Value add
Short drive to downtown or South Park
easy access to 94 freeway via 28th st
Path of Progress</t>
  </si>
  <si>
    <r>
      <rPr>
        <b/>
        <sz val="10"/>
        <color theme="1"/>
        <rFont val="Lucida Sans"/>
        <family val="2"/>
      </rPr>
      <t>Location Description*</t>
    </r>
    <r>
      <rPr>
        <sz val="10"/>
        <color theme="1"/>
        <rFont val="Lucida Sans"/>
        <family val="2"/>
      </rPr>
      <t xml:space="preserve"> (Contact Rachel if you need one written)</t>
    </r>
  </si>
  <si>
    <t>Dropbox/One Drive Link (Property Photos)*</t>
  </si>
  <si>
    <t>https://www.dropbox.com/scl/fo/tunypwpaarnef1zmm1fat/h?dl=0&amp;rlkey=9lw6z1y90406x74lonac6yr07</t>
  </si>
  <si>
    <r>
      <rPr>
        <b/>
        <sz val="10"/>
        <color theme="1"/>
        <rFont val="Lucida Sans"/>
        <family val="2"/>
      </rPr>
      <t xml:space="preserve">* = </t>
    </r>
    <r>
      <rPr>
        <sz val="10"/>
        <color theme="1"/>
        <rFont val="Lucida Sans"/>
        <family val="2"/>
      </rPr>
      <t>Required Items</t>
    </r>
  </si>
  <si>
    <t>*FILL SECTIONS OR SEND COSTAR PDF (MAX: 10 SALES COMPS)</t>
  </si>
  <si>
    <t>SALES COMPS</t>
  </si>
  <si>
    <t>ADDRESS</t>
  </si>
  <si>
    <t>CITY</t>
  </si>
  <si>
    <t>ZIP CODE</t>
  </si>
  <si>
    <t># UNITS</t>
  </si>
  <si>
    <t>YEAR BUILT</t>
  </si>
  <si>
    <t>BUILDING SIZE</t>
  </si>
  <si>
    <t>LOT SIZE</t>
  </si>
  <si>
    <t>UNIT MIX</t>
  </si>
  <si>
    <t>SALE DATE</t>
  </si>
  <si>
    <t>PRICE</t>
  </si>
  <si>
    <t>CAP RATE</t>
  </si>
  <si>
    <t>GSI</t>
  </si>
  <si>
    <t>NOI</t>
  </si>
  <si>
    <t>DAYS ON MARKET</t>
  </si>
  <si>
    <t>NOTES/DESCRIPTION</t>
  </si>
  <si>
    <t>*</t>
  </si>
  <si>
    <t>ON MARKET COMPS</t>
  </si>
  <si>
    <t>Comp 1</t>
  </si>
  <si>
    <t>Comp 2</t>
  </si>
  <si>
    <t>Comp 3</t>
  </si>
  <si>
    <t>Comp 4</t>
  </si>
  <si>
    <t xml:space="preserve">Comp 5 </t>
  </si>
  <si>
    <t>*System will calculate $/Sqft, $/Unit</t>
  </si>
  <si>
    <t>RENT COMPARABLES</t>
  </si>
  <si>
    <t>DISTANCE (MI)</t>
  </si>
  <si>
    <t>RENT</t>
  </si>
  <si>
    <t>SIZE (sqft)</t>
  </si>
  <si>
    <t>$/sqft</t>
  </si>
  <si>
    <t># BEDS</t>
  </si>
  <si>
    <t># BA</t>
  </si>
  <si>
    <t>UNIT TYPE</t>
  </si>
  <si>
    <t>LIST DATE</t>
  </si>
  <si>
    <t>San Diego, CA 92102</t>
  </si>
  <si>
    <t>209 Hensley St</t>
  </si>
  <si>
    <t>Apartment</t>
  </si>
  <si>
    <t>126 S. 32nd St.</t>
  </si>
  <si>
    <t>San Diego, CA 92113</t>
  </si>
  <si>
    <t>2667 K St</t>
  </si>
  <si>
    <t>House/duplex</t>
  </si>
  <si>
    <t>2952-2964 Fir Street</t>
  </si>
  <si>
    <t>Duplex</t>
  </si>
  <si>
    <t>AVERAGES</t>
  </si>
  <si>
    <t>2 Bed/2 Bath</t>
  </si>
  <si>
    <t>2 Bed/1 Bath</t>
  </si>
  <si>
    <t>2 Bed/1.5 Bath</t>
  </si>
  <si>
    <t>*FILL SECTIONS OR SEND RENTOMETER PDF (MAX: 5 RENT COMPS PER UNIT STYLE)</t>
  </si>
  <si>
    <t>Utility Bill Back</t>
  </si>
  <si>
    <t>Laundry</t>
  </si>
  <si>
    <t xml:space="preserve">Utlitites </t>
  </si>
  <si>
    <t>1Br/1Ba</t>
  </si>
  <si>
    <t>2Br/1Ba</t>
  </si>
  <si>
    <t>4215 45th St</t>
  </si>
  <si>
    <t xml:space="preserve">San Diego </t>
  </si>
  <si>
    <t>2car Gar</t>
  </si>
  <si>
    <t>2Car 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</si>
</sst>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164" formatCode="&quot;$&quot;#,##0"/>
    <numFmt numFmtId="165" formatCode="0.0%"/>
    <numFmt numFmtId="166" formatCode="0.0"/>
    <numFmt numFmtId="167" formatCode="&quot;$&quot;#,##0.00"/>
    <numFmt numFmtId="168" formatCode="0.000%"/>
  </numFmts>
  <fonts count="4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7"/>
      <color rgb="FF000000"/>
      <name val="Verdana"/>
      <family val="2"/>
    </font>
    <font>
      <sz val="10"/>
      <color indexed="52"/>
      <name val="Arial"/>
      <family val="2"/>
    </font>
    <font>
      <sz val="8"/>
      <color indexed="8"/>
      <name val="Tahoma"/>
      <family val="2"/>
    </font>
    <font>
      <sz val="11"/>
      <color theme="0"/>
      <name val="Calibri"/>
      <family val="2"/>
      <scheme val="minor"/>
    </font>
    <font>
      <sz val="11"/>
      <color rgb="FF333333"/>
      <name val="Arial"/>
      <family val="2"/>
    </font>
    <font>
      <b/>
      <sz val="11"/>
      <color theme="0"/>
      <name val="Arial Nova"/>
      <family val="2"/>
    </font>
    <font>
      <b/>
      <sz val="11"/>
      <name val="Arial Nova"/>
      <family val="2"/>
    </font>
    <font>
      <sz val="14"/>
      <color theme="1"/>
      <name val="Arial Nova"/>
      <family val="2"/>
    </font>
    <font>
      <sz val="14"/>
      <color theme="1"/>
      <name val="Calibri"/>
      <family val="2"/>
      <scheme val="minor"/>
    </font>
    <font>
      <sz val="11"/>
      <color theme="1"/>
      <name val="Lucida Sans"/>
      <family val="2"/>
    </font>
    <font>
      <b/>
      <sz val="12"/>
      <color theme="1"/>
      <name val="Lucida Sans"/>
      <family val="2"/>
    </font>
    <font>
      <b/>
      <sz val="11"/>
      <color theme="1"/>
      <name val="Lucida Sans"/>
      <family val="2"/>
    </font>
    <font>
      <b/>
      <sz val="20"/>
      <color theme="0"/>
      <name val="Lucida Sans"/>
      <family val="2"/>
    </font>
    <font>
      <sz val="12"/>
      <color theme="1"/>
      <name val="Lucida Sans"/>
      <family val="2"/>
    </font>
    <font>
      <b/>
      <sz val="11"/>
      <color theme="0"/>
      <name val="Lucida Sans"/>
      <family val="2"/>
    </font>
    <font>
      <sz val="10"/>
      <color theme="0"/>
      <name val="Arial"/>
      <family val="2"/>
    </font>
    <font>
      <sz val="8"/>
      <color theme="0"/>
      <name val="Arial"/>
      <family val="2"/>
    </font>
    <font>
      <sz val="10"/>
      <color indexed="52"/>
      <name val="Lucida Sans"/>
      <family val="2"/>
    </font>
    <font>
      <b/>
      <sz val="10"/>
      <name val="Lucida Sans"/>
      <family val="2"/>
    </font>
    <font>
      <sz val="10"/>
      <name val="Lucida Sans"/>
      <family val="2"/>
    </font>
    <font>
      <b/>
      <sz val="9"/>
      <name val="Lucida Sans"/>
      <family val="2"/>
    </font>
    <font>
      <sz val="9"/>
      <name val="Lucida Sans"/>
      <family val="2"/>
    </font>
    <font>
      <b/>
      <u/>
      <sz val="10"/>
      <name val="Lucida Sans"/>
      <family val="2"/>
    </font>
    <font>
      <sz val="8"/>
      <name val="Lucida Sans"/>
      <family val="2"/>
    </font>
    <font>
      <b/>
      <u/>
      <sz val="9"/>
      <name val="Lucida Sans"/>
      <family val="2"/>
    </font>
    <font>
      <sz val="6"/>
      <name val="Lucida Sans"/>
      <family val="2"/>
    </font>
    <font>
      <b/>
      <sz val="10"/>
      <color theme="0"/>
      <name val="Lucida Sans"/>
      <family val="2"/>
    </font>
    <font>
      <sz val="10"/>
      <color theme="0"/>
      <name val="Lucida Sans"/>
      <family val="2"/>
    </font>
    <font>
      <sz val="7"/>
      <color theme="0"/>
      <name val="Arial"/>
      <family val="2"/>
    </font>
    <font>
      <sz val="11"/>
      <color theme="0"/>
      <name val="Lucida Sans"/>
      <family val="2"/>
    </font>
    <font>
      <b/>
      <sz val="12"/>
      <color rgb="FF000000"/>
      <name val="Lucida Sans"/>
      <family val="2"/>
    </font>
    <font>
      <b/>
      <sz val="12"/>
      <color theme="0"/>
      <name val="Lucida Sans"/>
      <family val="2"/>
    </font>
    <font>
      <sz val="12"/>
      <color rgb="FF000000"/>
      <name val="Lucida Sans"/>
      <family val="2"/>
    </font>
    <font>
      <b/>
      <sz val="14"/>
      <color theme="0"/>
      <name val="Arial Nova"/>
      <family val="2"/>
    </font>
    <font>
      <b/>
      <sz val="10"/>
      <color theme="1"/>
      <name val="Lucida Sans"/>
      <family val="2"/>
    </font>
    <font>
      <sz val="10"/>
      <color theme="1"/>
      <name val="Lucida Sans"/>
      <family val="2"/>
    </font>
    <font>
      <sz val="10"/>
      <color rgb="FF000000"/>
      <name val="Lucida Sans"/>
      <family val="2"/>
    </font>
    <font>
      <u/>
      <sz val="11"/>
      <color theme="10"/>
      <name val="Calibri"/>
      <family val="2"/>
      <scheme val="minor"/>
    </font>
    <font>
      <sz val="12"/>
      <color rgb="FF1A202C"/>
      <name val="Helvetica Neue"/>
      <family val="2"/>
    </font>
    <font>
      <sz val="8"/>
      <color rgb="FF000000"/>
      <name val="Tahoma"/>
      <family val="2"/>
    </font>
    <font>
      <b/>
      <sz val="8"/>
      <color rgb="FF000000"/>
      <name val="Tahoma"/>
      <family val="2"/>
    </font>
  </fonts>
  <fills count="12">
    <fill>
      <patternFill patternType="none"/>
    </fill>
    <fill>
      <patternFill patternType="gray125"/>
    </fill>
    <fill>
      <patternFill patternType="solid">
        <fgColor theme="1"/>
        <bgColor indexed="64"/>
      </patternFill>
    </fill>
    <fill>
      <patternFill patternType="solid">
        <fgColor rgb="FFFDB813"/>
        <bgColor indexed="64"/>
      </patternFill>
    </fill>
    <fill>
      <patternFill patternType="solid">
        <fgColor theme="2" tint="-9.9978637043366805E-2"/>
        <bgColor rgb="FFFDB813"/>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
      <patternFill patternType="solid">
        <fgColor theme="1" tint="0.14999847407452621"/>
        <bgColor indexed="64"/>
      </patternFill>
    </fill>
    <fill>
      <patternFill patternType="solid">
        <fgColor theme="2" tint="-0.89999084444715716"/>
        <bgColor indexed="64"/>
      </patternFill>
    </fill>
    <fill>
      <patternFill patternType="solid">
        <fgColor rgb="FF000000"/>
        <bgColor indexed="64"/>
      </patternFill>
    </fill>
    <fill>
      <patternFill patternType="solid">
        <fgColor rgb="FFFFFFFF"/>
        <bgColor indexed="64"/>
      </patternFill>
    </fill>
  </fills>
  <borders count="21">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right/>
      <top style="medium">
        <color rgb="FFDDDDDD"/>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2" tint="-0.499984740745262"/>
      </bottom>
      <diagonal/>
    </border>
    <border>
      <left/>
      <right/>
      <top style="thin">
        <color theme="2" tint="-0.499984740745262"/>
      </top>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s>
  <cellStyleXfs count="5">
    <xf numFmtId="0" fontId="0" fillId="0" borderId="0"/>
    <xf numFmtId="44" fontId="1" fillId="0" borderId="0" applyFont="0" applyFill="0" applyBorder="0" applyAlignment="0" applyProtection="0"/>
    <xf numFmtId="0" fontId="3" fillId="0" borderId="0"/>
    <xf numFmtId="9" fontId="3" fillId="0" borderId="0" applyFont="0" applyFill="0" applyBorder="0" applyAlignment="0" applyProtection="0"/>
    <xf numFmtId="0" fontId="41" fillId="0" borderId="0" applyNumberFormat="0" applyFill="0" applyBorder="0" applyAlignment="0" applyProtection="0"/>
  </cellStyleXfs>
  <cellXfs count="241">
    <xf numFmtId="0" fontId="0" fillId="0" borderId="0" xfId="0"/>
    <xf numFmtId="0" fontId="0" fillId="0" borderId="0" xfId="0" applyAlignment="1">
      <alignment horizontal="center"/>
    </xf>
    <xf numFmtId="42" fontId="0" fillId="0" borderId="0" xfId="1" applyNumberFormat="1" applyFont="1" applyAlignment="1">
      <alignment horizontal="center"/>
    </xf>
    <xf numFmtId="164" fontId="0" fillId="0" borderId="0" xfId="0" applyNumberFormat="1" applyAlignment="1">
      <alignment horizontal="center"/>
    </xf>
    <xf numFmtId="0" fontId="0" fillId="0" borderId="0" xfId="0" applyAlignment="1">
      <alignment horizontal="left"/>
    </xf>
    <xf numFmtId="41" fontId="0" fillId="0" borderId="0" xfId="0" applyNumberFormat="1" applyAlignment="1">
      <alignment horizontal="center"/>
    </xf>
    <xf numFmtId="164" fontId="0" fillId="0" borderId="0" xfId="1" applyNumberFormat="1" applyFont="1" applyAlignment="1">
      <alignment horizontal="center"/>
    </xf>
    <xf numFmtId="0" fontId="4" fillId="0" borderId="0" xfId="0" applyFont="1" applyAlignment="1">
      <alignment horizontal="left" vertical="top"/>
    </xf>
    <xf numFmtId="164" fontId="4" fillId="0" borderId="0" xfId="0" applyNumberFormat="1" applyFont="1" applyAlignment="1">
      <alignment horizontal="left" vertical="top"/>
    </xf>
    <xf numFmtId="166" fontId="0" fillId="0" borderId="0" xfId="0" applyNumberFormat="1" applyAlignment="1">
      <alignment horizontal="center"/>
    </xf>
    <xf numFmtId="166" fontId="4" fillId="0" borderId="0" xfId="0" applyNumberFormat="1" applyFont="1" applyAlignment="1">
      <alignment horizontal="left" vertical="top"/>
    </xf>
    <xf numFmtId="0" fontId="3" fillId="0" borderId="0" xfId="2"/>
    <xf numFmtId="6" fontId="3" fillId="0" borderId="0" xfId="2" applyNumberFormat="1"/>
    <xf numFmtId="0" fontId="8" fillId="0" borderId="0" xfId="0" applyFont="1"/>
    <xf numFmtId="0" fontId="8" fillId="0" borderId="4" xfId="0" applyFont="1" applyBorder="1" applyAlignment="1">
      <alignment horizontal="right" vertical="top" wrapText="1"/>
    </xf>
    <xf numFmtId="0" fontId="8" fillId="0" borderId="4" xfId="0" applyFont="1" applyBorder="1" applyAlignment="1">
      <alignment vertical="top" wrapText="1"/>
    </xf>
    <xf numFmtId="17" fontId="8" fillId="0" borderId="4" xfId="0" applyNumberFormat="1" applyFont="1" applyBorder="1" applyAlignment="1">
      <alignment horizontal="right" vertical="top" wrapText="1"/>
    </xf>
    <xf numFmtId="0" fontId="7" fillId="0" borderId="0" xfId="0" applyFont="1"/>
    <xf numFmtId="9" fontId="7" fillId="0" borderId="0" xfId="0" applyNumberFormat="1" applyFont="1"/>
    <xf numFmtId="10" fontId="7" fillId="0" borderId="0" xfId="0" applyNumberFormat="1" applyFont="1"/>
    <xf numFmtId="0" fontId="10" fillId="7" borderId="0" xfId="0" applyFont="1" applyFill="1"/>
    <xf numFmtId="0" fontId="9" fillId="7" borderId="0" xfId="0" applyFont="1" applyFill="1"/>
    <xf numFmtId="0" fontId="11" fillId="7" borderId="0" xfId="0" applyFont="1" applyFill="1"/>
    <xf numFmtId="0" fontId="12" fillId="7" borderId="0" xfId="0" applyFont="1" applyFill="1"/>
    <xf numFmtId="0" fontId="15" fillId="7" borderId="3" xfId="0" applyFont="1" applyFill="1" applyBorder="1"/>
    <xf numFmtId="0" fontId="17" fillId="0" borderId="1" xfId="0" applyFont="1" applyBorder="1"/>
    <xf numFmtId="0" fontId="17" fillId="0" borderId="3" xfId="0" applyFont="1" applyBorder="1"/>
    <xf numFmtId="0" fontId="17" fillId="0" borderId="13" xfId="0" applyFont="1" applyBorder="1"/>
    <xf numFmtId="0" fontId="17" fillId="0" borderId="14" xfId="0" applyFont="1" applyBorder="1"/>
    <xf numFmtId="0" fontId="13" fillId="6" borderId="0" xfId="0" applyFont="1" applyFill="1"/>
    <xf numFmtId="0" fontId="14" fillId="6" borderId="0" xfId="0" applyFont="1" applyFill="1"/>
    <xf numFmtId="0" fontId="17" fillId="6" borderId="0" xfId="0" applyFont="1" applyFill="1" applyAlignment="1">
      <alignment horizontal="right" vertical="top" wrapText="1"/>
    </xf>
    <xf numFmtId="0" fontId="17" fillId="6" borderId="0" xfId="0" applyFont="1" applyFill="1" applyAlignment="1">
      <alignment vertical="top" wrapText="1"/>
    </xf>
    <xf numFmtId="0" fontId="17" fillId="6" borderId="0" xfId="0" applyFont="1" applyFill="1"/>
    <xf numFmtId="6" fontId="14" fillId="6" borderId="0" xfId="0" applyNumberFormat="1" applyFont="1" applyFill="1" applyAlignment="1">
      <alignment horizontal="center" wrapText="1"/>
    </xf>
    <xf numFmtId="1" fontId="14" fillId="6" borderId="0" xfId="0" applyNumberFormat="1" applyFont="1" applyFill="1" applyAlignment="1">
      <alignment horizontal="center" wrapText="1"/>
    </xf>
    <xf numFmtId="167" fontId="14" fillId="6" borderId="0" xfId="0" applyNumberFormat="1" applyFont="1" applyFill="1" applyAlignment="1">
      <alignment horizontal="center" wrapText="1"/>
    </xf>
    <xf numFmtId="0" fontId="17" fillId="0" borderId="3" xfId="0" applyFont="1" applyBorder="1" applyAlignment="1">
      <alignment horizontal="center"/>
    </xf>
    <xf numFmtId="0" fontId="23" fillId="0" borderId="0" xfId="2" applyFont="1"/>
    <xf numFmtId="0" fontId="23" fillId="0" borderId="3" xfId="2" applyFont="1" applyBorder="1"/>
    <xf numFmtId="14" fontId="23" fillId="0" borderId="3" xfId="2" applyNumberFormat="1" applyFont="1" applyBorder="1"/>
    <xf numFmtId="0" fontId="24" fillId="3" borderId="5" xfId="2" applyFont="1" applyFill="1" applyBorder="1" applyAlignment="1">
      <alignment horizontal="center"/>
    </xf>
    <xf numFmtId="0" fontId="24" fillId="3" borderId="6" xfId="2" applyFont="1" applyFill="1" applyBorder="1" applyAlignment="1">
      <alignment horizontal="center"/>
    </xf>
    <xf numFmtId="1" fontId="23" fillId="0" borderId="2" xfId="2" applyNumberFormat="1" applyFont="1" applyBorder="1" applyAlignment="1">
      <alignment horizontal="center"/>
    </xf>
    <xf numFmtId="0" fontId="23" fillId="0" borderId="0" xfId="2" applyFont="1" applyAlignment="1">
      <alignment horizontal="center"/>
    </xf>
    <xf numFmtId="0" fontId="23" fillId="0" borderId="8" xfId="2" applyFont="1" applyBorder="1"/>
    <xf numFmtId="0" fontId="23" fillId="0" borderId="2" xfId="2" applyFont="1" applyBorder="1"/>
    <xf numFmtId="0" fontId="23" fillId="0" borderId="9" xfId="2" applyFont="1" applyBorder="1"/>
    <xf numFmtId="0" fontId="24" fillId="4" borderId="1" xfId="2" applyFont="1" applyFill="1" applyBorder="1" applyAlignment="1">
      <alignment horizontal="center"/>
    </xf>
    <xf numFmtId="0" fontId="25" fillId="4" borderId="8" xfId="2" applyFont="1" applyFill="1" applyBorder="1"/>
    <xf numFmtId="0" fontId="24" fillId="4" borderId="3" xfId="2" applyFont="1" applyFill="1" applyBorder="1" applyAlignment="1">
      <alignment horizontal="center"/>
    </xf>
    <xf numFmtId="0" fontId="25" fillId="4" borderId="3" xfId="2" applyFont="1" applyFill="1" applyBorder="1"/>
    <xf numFmtId="0" fontId="25" fillId="4" borderId="12" xfId="2" applyFont="1" applyFill="1" applyBorder="1"/>
    <xf numFmtId="166" fontId="25" fillId="0" borderId="0" xfId="2" applyNumberFormat="1" applyFont="1" applyAlignment="1">
      <alignment horizontal="center"/>
    </xf>
    <xf numFmtId="0" fontId="25" fillId="0" borderId="0" xfId="2" applyFont="1"/>
    <xf numFmtId="0" fontId="25" fillId="0" borderId="9" xfId="2" applyFont="1" applyBorder="1"/>
    <xf numFmtId="0" fontId="24" fillId="5" borderId="1" xfId="2" applyFont="1" applyFill="1" applyBorder="1" applyAlignment="1">
      <alignment horizontal="center"/>
    </xf>
    <xf numFmtId="0" fontId="24" fillId="5" borderId="1" xfId="2" applyFont="1" applyFill="1" applyBorder="1" applyAlignment="1">
      <alignment horizontal="left"/>
    </xf>
    <xf numFmtId="0" fontId="24" fillId="5" borderId="1" xfId="2" applyFont="1" applyFill="1" applyBorder="1"/>
    <xf numFmtId="0" fontId="25" fillId="5" borderId="8" xfId="2" applyFont="1" applyFill="1" applyBorder="1"/>
    <xf numFmtId="0" fontId="24" fillId="5" borderId="11" xfId="2" applyFont="1" applyFill="1" applyBorder="1" applyAlignment="1">
      <alignment horizontal="center"/>
    </xf>
    <xf numFmtId="0" fontId="24" fillId="5" borderId="3" xfId="2" applyFont="1" applyFill="1" applyBorder="1"/>
    <xf numFmtId="0" fontId="24" fillId="5" borderId="3" xfId="2" applyFont="1" applyFill="1" applyBorder="1" applyAlignment="1">
      <alignment horizontal="center"/>
    </xf>
    <xf numFmtId="0" fontId="25" fillId="5" borderId="12" xfId="2" applyFont="1" applyFill="1" applyBorder="1"/>
    <xf numFmtId="167" fontId="23" fillId="0" borderId="2" xfId="2" applyNumberFormat="1" applyFont="1" applyBorder="1" applyAlignment="1">
      <alignment horizontal="center"/>
    </xf>
    <xf numFmtId="3" fontId="23" fillId="0" borderId="0" xfId="2" applyNumberFormat="1" applyFont="1" applyAlignment="1">
      <alignment horizontal="center"/>
    </xf>
    <xf numFmtId="0" fontId="24" fillId="0" borderId="11" xfId="2" applyFont="1" applyBorder="1" applyAlignment="1">
      <alignment horizontal="center"/>
    </xf>
    <xf numFmtId="0" fontId="24" fillId="0" borderId="3" xfId="2" applyFont="1" applyBorder="1" applyAlignment="1">
      <alignment horizontal="center"/>
    </xf>
    <xf numFmtId="0" fontId="24" fillId="0" borderId="12" xfId="2" applyFont="1" applyBorder="1" applyAlignment="1">
      <alignment horizontal="center"/>
    </xf>
    <xf numFmtId="0" fontId="22" fillId="0" borderId="7" xfId="2" applyFont="1" applyBorder="1" applyAlignment="1">
      <alignment horizontal="center"/>
    </xf>
    <xf numFmtId="0" fontId="27" fillId="0" borderId="10" xfId="2" applyFont="1" applyBorder="1"/>
    <xf numFmtId="164" fontId="23" fillId="0" borderId="0" xfId="2" applyNumberFormat="1" applyFont="1" applyAlignment="1">
      <alignment horizontal="right"/>
    </xf>
    <xf numFmtId="0" fontId="27" fillId="0" borderId="0" xfId="2" applyFont="1"/>
    <xf numFmtId="164" fontId="23" fillId="0" borderId="8" xfId="2" applyNumberFormat="1" applyFont="1" applyBorder="1" applyAlignment="1">
      <alignment horizontal="right"/>
    </xf>
    <xf numFmtId="0" fontId="23" fillId="0" borderId="2" xfId="2" applyFont="1" applyBorder="1" applyAlignment="1">
      <alignment horizontal="center"/>
    </xf>
    <xf numFmtId="6" fontId="23" fillId="0" borderId="0" xfId="2" applyNumberFormat="1" applyFont="1" applyAlignment="1">
      <alignment horizontal="center"/>
    </xf>
    <xf numFmtId="0" fontId="27" fillId="0" borderId="2" xfId="2" applyFont="1" applyBorder="1"/>
    <xf numFmtId="164" fontId="23" fillId="0" borderId="9" xfId="2" applyNumberFormat="1" applyFont="1" applyBorder="1" applyAlignment="1">
      <alignment horizontal="right"/>
    </xf>
    <xf numFmtId="0" fontId="27" fillId="0" borderId="0" xfId="2" applyFont="1" applyAlignment="1">
      <alignment horizontal="left"/>
    </xf>
    <xf numFmtId="164" fontId="23" fillId="0" borderId="0" xfId="2" applyNumberFormat="1" applyFont="1" applyAlignment="1">
      <alignment horizontal="center"/>
    </xf>
    <xf numFmtId="0" fontId="24" fillId="0" borderId="2" xfId="2" applyFont="1" applyBorder="1"/>
    <xf numFmtId="164" fontId="24" fillId="0" borderId="0" xfId="2" applyNumberFormat="1" applyFont="1" applyAlignment="1">
      <alignment horizontal="center"/>
    </xf>
    <xf numFmtId="6" fontId="22" fillId="0" borderId="9" xfId="2" applyNumberFormat="1" applyFont="1" applyBorder="1" applyAlignment="1">
      <alignment horizontal="center"/>
    </xf>
    <xf numFmtId="0" fontId="25" fillId="0" borderId="2" xfId="2" applyFont="1" applyBorder="1"/>
    <xf numFmtId="0" fontId="25" fillId="0" borderId="9" xfId="2" applyFont="1" applyBorder="1" applyAlignment="1">
      <alignment horizontal="center"/>
    </xf>
    <xf numFmtId="0" fontId="24" fillId="0" borderId="0" xfId="2" applyFont="1"/>
    <xf numFmtId="164" fontId="24" fillId="0" borderId="9" xfId="2" applyNumberFormat="1" applyFont="1" applyBorder="1" applyAlignment="1">
      <alignment horizontal="center"/>
    </xf>
    <xf numFmtId="9" fontId="24" fillId="0" borderId="9" xfId="2" applyNumberFormat="1" applyFont="1" applyBorder="1" applyAlignment="1">
      <alignment horizontal="center"/>
    </xf>
    <xf numFmtId="0" fontId="25" fillId="0" borderId="11" xfId="2" applyFont="1" applyBorder="1"/>
    <xf numFmtId="0" fontId="24" fillId="5" borderId="5" xfId="2" applyFont="1" applyFill="1" applyBorder="1"/>
    <xf numFmtId="0" fontId="25" fillId="5" borderId="6" xfId="2" applyFont="1" applyFill="1" applyBorder="1"/>
    <xf numFmtId="0" fontId="24" fillId="5" borderId="6" xfId="2" applyFont="1" applyFill="1" applyBorder="1"/>
    <xf numFmtId="0" fontId="25" fillId="5" borderId="7" xfId="2" applyFont="1" applyFill="1" applyBorder="1"/>
    <xf numFmtId="0" fontId="28" fillId="0" borderId="0" xfId="2" applyFont="1" applyAlignment="1">
      <alignment horizontal="center"/>
    </xf>
    <xf numFmtId="0" fontId="28" fillId="0" borderId="10" xfId="2" applyFont="1" applyBorder="1" applyAlignment="1">
      <alignment horizontal="center"/>
    </xf>
    <xf numFmtId="6" fontId="25" fillId="0" borderId="0" xfId="2" applyNumberFormat="1" applyFont="1" applyAlignment="1">
      <alignment horizontal="center"/>
    </xf>
    <xf numFmtId="164" fontId="25" fillId="0" borderId="0" xfId="2" applyNumberFormat="1" applyFont="1" applyAlignment="1">
      <alignment horizontal="center"/>
    </xf>
    <xf numFmtId="9" fontId="25" fillId="0" borderId="0" xfId="2" applyNumberFormat="1" applyFont="1" applyAlignment="1">
      <alignment horizontal="center"/>
    </xf>
    <xf numFmtId="0" fontId="22" fillId="0" borderId="0" xfId="2" applyFont="1"/>
    <xf numFmtId="168" fontId="24" fillId="0" borderId="0" xfId="3" applyNumberFormat="1" applyFont="1" applyAlignment="1">
      <alignment horizontal="center"/>
    </xf>
    <xf numFmtId="164" fontId="24" fillId="0" borderId="9" xfId="2" applyNumberFormat="1" applyFont="1" applyBorder="1"/>
    <xf numFmtId="0" fontId="22" fillId="0" borderId="0" xfId="2" applyFont="1" applyAlignment="1">
      <alignment horizontal="center"/>
    </xf>
    <xf numFmtId="0" fontId="22" fillId="0" borderId="9" xfId="2" applyFont="1" applyBorder="1"/>
    <xf numFmtId="5" fontId="25" fillId="0" borderId="0" xfId="2" applyNumberFormat="1" applyFont="1" applyAlignment="1">
      <alignment horizontal="center"/>
    </xf>
    <xf numFmtId="2" fontId="23" fillId="0" borderId="0" xfId="2" applyNumberFormat="1" applyFont="1" applyAlignment="1">
      <alignment horizontal="center"/>
    </xf>
    <xf numFmtId="0" fontId="24" fillId="0" borderId="0" xfId="2" applyFont="1" applyAlignment="1">
      <alignment horizontal="left"/>
    </xf>
    <xf numFmtId="0" fontId="25" fillId="0" borderId="3" xfId="2" applyFont="1" applyBorder="1"/>
    <xf numFmtId="0" fontId="24" fillId="0" borderId="3" xfId="2" applyFont="1" applyBorder="1"/>
    <xf numFmtId="0" fontId="25" fillId="0" borderId="12" xfId="2" applyFont="1" applyBorder="1"/>
    <xf numFmtId="0" fontId="33" fillId="8" borderId="0" xfId="0" applyFont="1" applyFill="1"/>
    <xf numFmtId="0" fontId="17" fillId="0" borderId="0" xfId="0" applyFont="1" applyAlignment="1">
      <alignment horizontal="center"/>
    </xf>
    <xf numFmtId="42" fontId="17" fillId="0" borderId="0" xfId="1" applyNumberFormat="1" applyFont="1" applyAlignment="1">
      <alignment horizontal="center"/>
    </xf>
    <xf numFmtId="164" fontId="17" fillId="0" borderId="0" xfId="1" applyNumberFormat="1" applyFont="1" applyAlignment="1">
      <alignment horizontal="center"/>
    </xf>
    <xf numFmtId="166" fontId="34" fillId="0" borderId="0" xfId="0" applyNumberFormat="1" applyFont="1" applyAlignment="1">
      <alignment horizontal="left" vertical="top"/>
    </xf>
    <xf numFmtId="164" fontId="34" fillId="0" borderId="0" xfId="0" applyNumberFormat="1" applyFont="1" applyAlignment="1">
      <alignment horizontal="left" vertical="top"/>
    </xf>
    <xf numFmtId="0" fontId="34" fillId="0" borderId="0" xfId="0" applyFont="1" applyAlignment="1">
      <alignment horizontal="left" vertical="top"/>
    </xf>
    <xf numFmtId="0" fontId="14" fillId="0" borderId="0" xfId="0" applyFont="1" applyAlignment="1">
      <alignment horizontal="center"/>
    </xf>
    <xf numFmtId="166" fontId="14" fillId="0" borderId="0" xfId="0" applyNumberFormat="1" applyFont="1" applyAlignment="1">
      <alignment horizontal="center"/>
    </xf>
    <xf numFmtId="164" fontId="14" fillId="0" borderId="0" xfId="0" applyNumberFormat="1" applyFont="1" applyAlignment="1">
      <alignment horizontal="center"/>
    </xf>
    <xf numFmtId="42" fontId="14" fillId="0" borderId="0" xfId="1" applyNumberFormat="1" applyFont="1" applyFill="1" applyAlignment="1">
      <alignment horizontal="center"/>
    </xf>
    <xf numFmtId="164" fontId="14" fillId="0" borderId="0" xfId="1" applyNumberFormat="1" applyFont="1" applyFill="1" applyAlignment="1">
      <alignment horizontal="center"/>
    </xf>
    <xf numFmtId="0" fontId="14" fillId="0" borderId="3" xfId="0" applyFont="1" applyBorder="1" applyAlignment="1">
      <alignment horizontal="center"/>
    </xf>
    <xf numFmtId="42" fontId="14" fillId="0" borderId="3" xfId="1" applyNumberFormat="1" applyFont="1" applyBorder="1" applyAlignment="1">
      <alignment horizontal="center"/>
    </xf>
    <xf numFmtId="164" fontId="14" fillId="0" borderId="3" xfId="1" applyNumberFormat="1" applyFont="1" applyBorder="1" applyAlignment="1">
      <alignment horizontal="center"/>
    </xf>
    <xf numFmtId="0" fontId="34" fillId="0" borderId="3" xfId="0" applyFont="1" applyBorder="1" applyAlignment="1">
      <alignment horizontal="left"/>
    </xf>
    <xf numFmtId="166" fontId="34" fillId="0" borderId="3" xfId="0" applyNumberFormat="1" applyFont="1" applyBorder="1" applyAlignment="1">
      <alignment horizontal="left"/>
    </xf>
    <xf numFmtId="164" fontId="34" fillId="0" borderId="3" xfId="0" applyNumberFormat="1" applyFont="1" applyBorder="1" applyAlignment="1">
      <alignment horizontal="left"/>
    </xf>
    <xf numFmtId="0" fontId="16" fillId="3" borderId="5" xfId="0" applyFont="1" applyFill="1" applyBorder="1" applyAlignment="1">
      <alignment horizontal="center"/>
    </xf>
    <xf numFmtId="0" fontId="17" fillId="0" borderId="6" xfId="0" applyFont="1" applyBorder="1" applyAlignment="1">
      <alignment horizontal="center"/>
    </xf>
    <xf numFmtId="164" fontId="34" fillId="0" borderId="6" xfId="0" applyNumberFormat="1" applyFont="1" applyBorder="1" applyAlignment="1">
      <alignment horizontal="left" vertical="top"/>
    </xf>
    <xf numFmtId="42" fontId="17" fillId="0" borderId="6" xfId="1" applyNumberFormat="1" applyFont="1" applyBorder="1" applyAlignment="1">
      <alignment horizontal="center"/>
    </xf>
    <xf numFmtId="164" fontId="17" fillId="0" borderId="6" xfId="1" applyNumberFormat="1" applyFont="1" applyBorder="1" applyAlignment="1">
      <alignment horizontal="center"/>
    </xf>
    <xf numFmtId="0" fontId="17" fillId="0" borderId="7" xfId="0" applyFont="1" applyBorder="1" applyAlignment="1">
      <alignment horizontal="center"/>
    </xf>
    <xf numFmtId="0" fontId="35" fillId="9" borderId="5" xfId="0" applyFont="1" applyFill="1" applyBorder="1" applyAlignment="1">
      <alignment horizontal="center"/>
    </xf>
    <xf numFmtId="0" fontId="34" fillId="0" borderId="6" xfId="0" applyFont="1" applyBorder="1" applyAlignment="1">
      <alignment horizontal="left" vertical="top"/>
    </xf>
    <xf numFmtId="166" fontId="34" fillId="0" borderId="6" xfId="0" applyNumberFormat="1" applyFont="1" applyBorder="1" applyAlignment="1">
      <alignment horizontal="left" vertical="top"/>
    </xf>
    <xf numFmtId="164" fontId="17" fillId="0" borderId="7" xfId="1" applyNumberFormat="1" applyFont="1" applyBorder="1" applyAlignment="1">
      <alignment horizontal="center"/>
    </xf>
    <xf numFmtId="1" fontId="17" fillId="0" borderId="6" xfId="0" applyNumberFormat="1" applyFont="1" applyBorder="1" applyAlignment="1">
      <alignment horizontal="center"/>
    </xf>
    <xf numFmtId="3" fontId="17" fillId="0" borderId="6" xfId="0" applyNumberFormat="1" applyFont="1" applyBorder="1" applyAlignment="1">
      <alignment horizontal="center"/>
    </xf>
    <xf numFmtId="166" fontId="17" fillId="0" borderId="6" xfId="0" applyNumberFormat="1" applyFont="1" applyBorder="1" applyAlignment="1">
      <alignment horizontal="center"/>
    </xf>
    <xf numFmtId="164" fontId="17" fillId="0" borderId="6" xfId="0" applyNumberFormat="1" applyFont="1" applyBorder="1" applyAlignment="1">
      <alignment horizontal="center"/>
    </xf>
    <xf numFmtId="10" fontId="17" fillId="0" borderId="6" xfId="0" applyNumberFormat="1" applyFont="1" applyBorder="1" applyAlignment="1">
      <alignment horizontal="center"/>
    </xf>
    <xf numFmtId="2" fontId="17" fillId="0" borderId="6" xfId="0" applyNumberFormat="1" applyFont="1" applyBorder="1" applyAlignment="1">
      <alignment horizontal="center"/>
    </xf>
    <xf numFmtId="1" fontId="36" fillId="0" borderId="6" xfId="0" applyNumberFormat="1" applyFont="1" applyBorder="1" applyAlignment="1">
      <alignment horizontal="left"/>
    </xf>
    <xf numFmtId="3" fontId="36" fillId="0" borderId="6" xfId="0" applyNumberFormat="1" applyFont="1" applyBorder="1" applyAlignment="1">
      <alignment horizontal="left"/>
    </xf>
    <xf numFmtId="164" fontId="0" fillId="3" borderId="0" xfId="1" applyNumberFormat="1" applyFont="1" applyFill="1" applyAlignment="1">
      <alignment horizontal="center"/>
    </xf>
    <xf numFmtId="0" fontId="13" fillId="0" borderId="0" xfId="0" applyFont="1"/>
    <xf numFmtId="0" fontId="37" fillId="8" borderId="0" xfId="0" applyFont="1" applyFill="1"/>
    <xf numFmtId="0" fontId="38" fillId="6" borderId="15" xfId="0" applyFont="1" applyFill="1" applyBorder="1" applyAlignment="1">
      <alignment vertical="center"/>
    </xf>
    <xf numFmtId="0" fontId="39" fillId="0" borderId="15" xfId="0" applyFont="1" applyBorder="1"/>
    <xf numFmtId="0" fontId="39" fillId="6" borderId="15" xfId="0" applyFont="1" applyFill="1" applyBorder="1" applyAlignment="1">
      <alignment vertical="center"/>
    </xf>
    <xf numFmtId="0" fontId="39" fillId="6" borderId="15" xfId="0" applyFont="1" applyFill="1" applyBorder="1" applyAlignment="1">
      <alignment vertical="center" wrapText="1"/>
    </xf>
    <xf numFmtId="0" fontId="38" fillId="6" borderId="15" xfId="0" applyFont="1" applyFill="1" applyBorder="1" applyAlignment="1">
      <alignment vertical="center" wrapText="1"/>
    </xf>
    <xf numFmtId="0" fontId="39" fillId="0" borderId="0" xfId="0" applyFont="1"/>
    <xf numFmtId="0" fontId="39" fillId="3" borderId="0" xfId="0" applyFont="1" applyFill="1"/>
    <xf numFmtId="0" fontId="5" fillId="10" borderId="0" xfId="2" applyFont="1" applyFill="1"/>
    <xf numFmtId="0" fontId="21" fillId="10" borderId="0" xfId="2" applyFont="1" applyFill="1"/>
    <xf numFmtId="0" fontId="29" fillId="10" borderId="0" xfId="2" applyFont="1" applyFill="1" applyAlignment="1">
      <alignment horizontal="center"/>
    </xf>
    <xf numFmtId="0" fontId="3" fillId="10" borderId="0" xfId="2" applyFill="1"/>
    <xf numFmtId="0" fontId="31" fillId="10" borderId="0" xfId="2" applyFont="1" applyFill="1"/>
    <xf numFmtId="0" fontId="23" fillId="10" borderId="0" xfId="2" applyFont="1" applyFill="1"/>
    <xf numFmtId="0" fontId="19" fillId="10" borderId="0" xfId="2" applyFont="1" applyFill="1"/>
    <xf numFmtId="14" fontId="17" fillId="0" borderId="6" xfId="0" applyNumberFormat="1" applyFont="1" applyBorder="1" applyAlignment="1">
      <alignment horizontal="center"/>
    </xf>
    <xf numFmtId="0" fontId="17" fillId="0" borderId="0" xfId="0" applyFont="1"/>
    <xf numFmtId="164" fontId="17" fillId="0" borderId="0" xfId="0" applyNumberFormat="1" applyFont="1" applyAlignment="1">
      <alignment horizontal="center"/>
    </xf>
    <xf numFmtId="164" fontId="14" fillId="0" borderId="3" xfId="0" applyNumberFormat="1" applyFont="1" applyBorder="1" applyAlignment="1">
      <alignment horizontal="center"/>
    </xf>
    <xf numFmtId="0" fontId="17" fillId="0" borderId="6" xfId="1" applyNumberFormat="1" applyFont="1" applyBorder="1" applyAlignment="1">
      <alignment horizontal="center"/>
    </xf>
    <xf numFmtId="0" fontId="17" fillId="0" borderId="7" xfId="0" applyFont="1" applyBorder="1" applyAlignment="1">
      <alignment horizontal="center" wrapText="1"/>
    </xf>
    <xf numFmtId="166" fontId="36" fillId="0" borderId="6" xfId="0" applyNumberFormat="1" applyFont="1" applyBorder="1" applyAlignment="1">
      <alignment horizontal="left" vertical="top"/>
    </xf>
    <xf numFmtId="164" fontId="36" fillId="0" borderId="6" xfId="0" applyNumberFormat="1" applyFont="1" applyBorder="1" applyAlignment="1">
      <alignment horizontal="left" vertical="top"/>
    </xf>
    <xf numFmtId="0" fontId="40" fillId="10" borderId="0" xfId="2" applyFont="1" applyFill="1"/>
    <xf numFmtId="0" fontId="14" fillId="0" borderId="17" xfId="0" applyFont="1" applyBorder="1" applyAlignment="1">
      <alignment horizontal="left" wrapText="1"/>
    </xf>
    <xf numFmtId="164" fontId="17" fillId="0" borderId="17" xfId="0" applyNumberFormat="1" applyFont="1" applyBorder="1"/>
    <xf numFmtId="0" fontId="13" fillId="7" borderId="0" xfId="0" applyFont="1" applyFill="1"/>
    <xf numFmtId="0" fontId="14" fillId="7" borderId="0" xfId="0" applyFont="1" applyFill="1"/>
    <xf numFmtId="0" fontId="14" fillId="0" borderId="17" xfId="0" applyFont="1" applyBorder="1" applyAlignment="1">
      <alignment wrapText="1"/>
    </xf>
    <xf numFmtId="0" fontId="17" fillId="0" borderId="0" xfId="0" applyFont="1" applyAlignment="1">
      <alignment wrapText="1"/>
    </xf>
    <xf numFmtId="164" fontId="17" fillId="0" borderId="0" xfId="0" applyNumberFormat="1" applyFont="1"/>
    <xf numFmtId="0" fontId="39" fillId="0" borderId="15" xfId="0" applyFont="1" applyBorder="1" applyAlignment="1">
      <alignment wrapText="1"/>
    </xf>
    <xf numFmtId="0" fontId="41" fillId="0" borderId="0" xfId="4"/>
    <xf numFmtId="0" fontId="41" fillId="11" borderId="0" xfId="4" applyFill="1" applyAlignment="1"/>
    <xf numFmtId="0" fontId="42" fillId="11" borderId="0" xfId="0" applyFont="1" applyFill="1" applyAlignment="1">
      <alignment wrapText="1"/>
    </xf>
    <xf numFmtId="0" fontId="3" fillId="0" borderId="2" xfId="2" applyBorder="1"/>
    <xf numFmtId="165" fontId="25" fillId="0" borderId="0" xfId="2" applyNumberFormat="1" applyFont="1" applyAlignment="1">
      <alignment horizontal="center"/>
    </xf>
    <xf numFmtId="5" fontId="23" fillId="0" borderId="0" xfId="2" applyNumberFormat="1" applyFont="1" applyAlignment="1">
      <alignment horizontal="center"/>
    </xf>
    <xf numFmtId="164" fontId="23" fillId="0" borderId="0" xfId="2" applyNumberFormat="1" applyFont="1"/>
    <xf numFmtId="0" fontId="32" fillId="10" borderId="0" xfId="2" applyFont="1" applyFill="1" applyAlignment="1">
      <alignment horizontal="center"/>
    </xf>
    <xf numFmtId="0" fontId="20" fillId="10" borderId="0" xfId="2" applyFont="1" applyFill="1" applyAlignment="1">
      <alignment horizontal="center"/>
    </xf>
    <xf numFmtId="0" fontId="30" fillId="10" borderId="0" xfId="2" applyFont="1" applyFill="1" applyAlignment="1">
      <alignment horizontal="right"/>
    </xf>
    <xf numFmtId="0" fontId="31" fillId="10" borderId="0" xfId="2" applyFont="1" applyFill="1" applyAlignment="1">
      <alignment horizontal="right"/>
    </xf>
    <xf numFmtId="0" fontId="22" fillId="0" borderId="0" xfId="2" applyFont="1" applyAlignment="1">
      <alignment horizontal="center"/>
    </xf>
    <xf numFmtId="0" fontId="24" fillId="3" borderId="6" xfId="2" applyFont="1" applyFill="1" applyBorder="1" applyAlignment="1">
      <alignment horizontal="center"/>
    </xf>
    <xf numFmtId="0" fontId="24" fillId="3" borderId="7" xfId="2" applyFont="1" applyFill="1" applyBorder="1" applyAlignment="1">
      <alignment horizontal="center"/>
    </xf>
    <xf numFmtId="0" fontId="23" fillId="0" borderId="1" xfId="2" applyFont="1" applyBorder="1" applyAlignment="1">
      <alignment horizontal="center"/>
    </xf>
    <xf numFmtId="0" fontId="24" fillId="4" borderId="10" xfId="2" applyFont="1" applyFill="1" applyBorder="1" applyAlignment="1">
      <alignment horizontal="center"/>
    </xf>
    <xf numFmtId="0" fontId="24" fillId="4" borderId="1" xfId="2" applyFont="1" applyFill="1" applyBorder="1" applyAlignment="1">
      <alignment horizontal="center"/>
    </xf>
    <xf numFmtId="0" fontId="24" fillId="4" borderId="11" xfId="2" applyFont="1" applyFill="1" applyBorder="1" applyAlignment="1">
      <alignment horizontal="center"/>
    </xf>
    <xf numFmtId="0" fontId="24" fillId="4" borderId="3" xfId="2" applyFont="1" applyFill="1" applyBorder="1" applyAlignment="1">
      <alignment horizontal="center"/>
    </xf>
    <xf numFmtId="0" fontId="25" fillId="4" borderId="1" xfId="2" applyFont="1" applyFill="1" applyBorder="1"/>
    <xf numFmtId="0" fontId="25" fillId="4" borderId="3" xfId="2" applyFont="1" applyFill="1" applyBorder="1"/>
    <xf numFmtId="164" fontId="25" fillId="0" borderId="10" xfId="2" applyNumberFormat="1" applyFont="1" applyBorder="1" applyAlignment="1">
      <alignment horizontal="center"/>
    </xf>
    <xf numFmtId="164" fontId="25" fillId="0" borderId="1" xfId="2" applyNumberFormat="1" applyFont="1" applyBorder="1" applyAlignment="1">
      <alignment horizontal="center"/>
    </xf>
    <xf numFmtId="0" fontId="24" fillId="5" borderId="10" xfId="2" applyFont="1" applyFill="1" applyBorder="1" applyAlignment="1">
      <alignment horizontal="left"/>
    </xf>
    <xf numFmtId="0" fontId="24" fillId="5" borderId="1" xfId="2" applyFont="1" applyFill="1" applyBorder="1" applyAlignment="1">
      <alignment horizontal="left"/>
    </xf>
    <xf numFmtId="0" fontId="24" fillId="5" borderId="1" xfId="2" applyFont="1" applyFill="1" applyBorder="1" applyAlignment="1">
      <alignment horizontal="center"/>
    </xf>
    <xf numFmtId="0" fontId="24" fillId="5" borderId="3" xfId="2" applyFont="1" applyFill="1" applyBorder="1" applyAlignment="1">
      <alignment horizontal="center"/>
    </xf>
    <xf numFmtId="0" fontId="24" fillId="5" borderId="10" xfId="2" applyFont="1" applyFill="1" applyBorder="1" applyAlignment="1">
      <alignment horizontal="center"/>
    </xf>
    <xf numFmtId="0" fontId="24" fillId="5" borderId="8" xfId="2" applyFont="1" applyFill="1" applyBorder="1" applyAlignment="1">
      <alignment horizontal="center"/>
    </xf>
    <xf numFmtId="0" fontId="29" fillId="0" borderId="11" xfId="2" applyFont="1" applyBorder="1" applyAlignment="1">
      <alignment horizontal="center"/>
    </xf>
    <xf numFmtId="0" fontId="29" fillId="0" borderId="3" xfId="2" applyFont="1" applyBorder="1" applyAlignment="1">
      <alignment horizontal="center"/>
    </xf>
    <xf numFmtId="0" fontId="29" fillId="0" borderId="12" xfId="2" applyFont="1" applyBorder="1" applyAlignment="1">
      <alignment horizontal="center"/>
    </xf>
    <xf numFmtId="0" fontId="26" fillId="0" borderId="2" xfId="2" applyFont="1" applyBorder="1" applyAlignment="1">
      <alignment horizontal="center"/>
    </xf>
    <xf numFmtId="0" fontId="26" fillId="0" borderId="0" xfId="2" applyFont="1" applyAlignment="1">
      <alignment horizontal="center"/>
    </xf>
    <xf numFmtId="0" fontId="24" fillId="5" borderId="5" xfId="2" applyFont="1" applyFill="1" applyBorder="1" applyAlignment="1">
      <alignment horizontal="center"/>
    </xf>
    <xf numFmtId="0" fontId="24" fillId="5" borderId="6" xfId="2" applyFont="1" applyFill="1" applyBorder="1" applyAlignment="1">
      <alignment horizontal="center"/>
    </xf>
    <xf numFmtId="0" fontId="24" fillId="5" borderId="7" xfId="2" applyFont="1" applyFill="1" applyBorder="1" applyAlignment="1">
      <alignment horizontal="center"/>
    </xf>
    <xf numFmtId="0" fontId="29" fillId="0" borderId="10" xfId="2" applyFont="1" applyBorder="1" applyAlignment="1">
      <alignment horizontal="center"/>
    </xf>
    <xf numFmtId="0" fontId="29" fillId="0" borderId="1" xfId="2" applyFont="1" applyBorder="1" applyAlignment="1">
      <alignment horizontal="center"/>
    </xf>
    <xf numFmtId="0" fontId="29" fillId="0" borderId="8" xfId="2" applyFont="1" applyBorder="1" applyAlignment="1">
      <alignment horizontal="center"/>
    </xf>
    <xf numFmtId="0" fontId="29" fillId="0" borderId="2" xfId="2" applyFont="1" applyBorder="1" applyAlignment="1">
      <alignment horizontal="center"/>
    </xf>
    <xf numFmtId="0" fontId="29" fillId="0" borderId="0" xfId="2" applyFont="1" applyAlignment="1">
      <alignment horizontal="center"/>
    </xf>
    <xf numFmtId="0" fontId="29" fillId="0" borderId="9" xfId="2" applyFont="1" applyBorder="1" applyAlignment="1">
      <alignment horizontal="center"/>
    </xf>
    <xf numFmtId="0" fontId="11" fillId="0" borderId="0" xfId="0" applyFont="1" applyAlignment="1">
      <alignment horizontal="left"/>
    </xf>
    <xf numFmtId="0" fontId="2" fillId="3" borderId="0" xfId="0" applyFont="1" applyFill="1" applyAlignment="1">
      <alignment horizontal="center"/>
    </xf>
    <xf numFmtId="14" fontId="17" fillId="0" borderId="18" xfId="0" applyNumberFormat="1" applyFont="1" applyBorder="1" applyAlignment="1">
      <alignment horizontal="center"/>
    </xf>
    <xf numFmtId="14" fontId="17" fillId="0" borderId="20" xfId="0" applyNumberFormat="1" applyFont="1" applyBorder="1" applyAlignment="1">
      <alignment horizontal="center"/>
    </xf>
    <xf numFmtId="0" fontId="17" fillId="0" borderId="17" xfId="0" applyFont="1" applyBorder="1" applyAlignment="1">
      <alignment horizontal="center"/>
    </xf>
    <xf numFmtId="0" fontId="17" fillId="0" borderId="0" xfId="0" applyFont="1" applyAlignment="1">
      <alignment horizontal="center"/>
    </xf>
    <xf numFmtId="164" fontId="17" fillId="0" borderId="17" xfId="0" applyNumberFormat="1" applyFont="1" applyBorder="1" applyAlignment="1">
      <alignment horizontal="center"/>
    </xf>
    <xf numFmtId="164" fontId="17" fillId="0" borderId="0" xfId="0" applyNumberFormat="1" applyFont="1" applyAlignment="1">
      <alignment horizontal="center"/>
    </xf>
    <xf numFmtId="167" fontId="17" fillId="0" borderId="17" xfId="0" applyNumberFormat="1" applyFont="1" applyBorder="1" applyAlignment="1">
      <alignment horizontal="center"/>
    </xf>
    <xf numFmtId="167" fontId="17" fillId="0" borderId="0" xfId="0" applyNumberFormat="1" applyFont="1" applyAlignment="1">
      <alignment horizontal="center"/>
    </xf>
    <xf numFmtId="0" fontId="18" fillId="2" borderId="16" xfId="0" applyFont="1" applyFill="1" applyBorder="1" applyAlignment="1">
      <alignment horizontal="center" vertical="center"/>
    </xf>
    <xf numFmtId="0" fontId="18" fillId="2" borderId="19"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19" xfId="0" applyFont="1" applyFill="1" applyBorder="1" applyAlignment="1">
      <alignment horizontal="center" vertical="center"/>
    </xf>
    <xf numFmtId="0" fontId="17" fillId="0" borderId="18" xfId="0" applyFont="1" applyBorder="1" applyAlignment="1">
      <alignment horizontal="center"/>
    </xf>
    <xf numFmtId="0" fontId="17" fillId="0" borderId="20" xfId="0" applyFont="1" applyBorder="1" applyAlignment="1">
      <alignment horizontal="center"/>
    </xf>
    <xf numFmtId="0" fontId="11" fillId="7" borderId="0" xfId="0" applyFont="1" applyFill="1"/>
    <xf numFmtId="0" fontId="12" fillId="7" borderId="0" xfId="0" applyFont="1" applyFill="1"/>
    <xf numFmtId="0" fontId="13" fillId="0" borderId="19" xfId="0" applyFont="1" applyBorder="1" applyAlignment="1">
      <alignment horizontal="center" vertical="center"/>
    </xf>
  </cellXfs>
  <cellStyles count="5">
    <cellStyle name="Currency" xfId="1" builtinId="4"/>
    <cellStyle name="Hyperlink" xfId="4" builtinId="8"/>
    <cellStyle name="Normal" xfId="0" builtinId="0"/>
    <cellStyle name="Normal 2" xfId="2" xr:uid="{00000000-0005-0000-0000-000002000000}"/>
    <cellStyle name="Percent 2" xfId="3" xr:uid="{00000000-0005-0000-0000-000003000000}"/>
  </cellStyles>
  <dxfs count="0"/>
  <tableStyles count="0" defaultTableStyle="TableStyleMedium2" defaultPivotStyle="PivotStyleLight16"/>
  <colors>
    <mruColors>
      <color rgb="FFFDB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2000" b="1" i="0" u="none" strike="noStrike" kern="1200" cap="all" spc="150" baseline="0">
                <a:solidFill>
                  <a:schemeClr val="tx1">
                    <a:lumMod val="50000"/>
                    <a:lumOff val="50000"/>
                  </a:schemeClr>
                </a:solidFill>
                <a:latin typeface="+mn-lt"/>
                <a:ea typeface="+mn-ea"/>
                <a:cs typeface="+mn-cs"/>
              </a:defRPr>
            </a:pPr>
            <a:r>
              <a:rPr lang="en-US" sz="2000">
                <a:latin typeface="+mn-lt"/>
              </a:rPr>
              <a:t>rent COMParison</a:t>
            </a:r>
          </a:p>
        </c:rich>
      </c:tx>
      <c:layout>
        <c:manualLayout>
          <c:xMode val="edge"/>
          <c:yMode val="edge"/>
          <c:x val="1.4404467463630888E-2"/>
          <c:y val="3.7142933277997663E-2"/>
        </c:manualLayout>
      </c:layout>
      <c:overlay val="0"/>
      <c:spPr>
        <a:noFill/>
        <a:ln>
          <a:noFill/>
        </a:ln>
        <a:effectLst/>
      </c:spPr>
      <c:txPr>
        <a:bodyPr rot="0" spcFirstLastPara="1" vertOverflow="ellipsis" vert="horz" wrap="square" anchor="ctr" anchorCtr="1"/>
        <a:lstStyle/>
        <a:p>
          <a:pPr algn="l">
            <a:defRPr sz="2000" b="1" i="0" u="none" strike="noStrike" kern="1200" cap="all" spc="150" baseline="0">
              <a:solidFill>
                <a:schemeClr val="tx1">
                  <a:lumMod val="50000"/>
                  <a:lumOff val="50000"/>
                </a:schemeClr>
              </a:solidFill>
              <a:latin typeface="+mn-lt"/>
              <a:ea typeface="+mn-ea"/>
              <a:cs typeface="+mn-cs"/>
            </a:defRPr>
          </a:pPr>
          <a:endParaRPr lang="en-US"/>
        </a:p>
      </c:txPr>
    </c:title>
    <c:autoTitleDeleted val="0"/>
    <c:plotArea>
      <c:layout/>
      <c:barChart>
        <c:barDir val="bar"/>
        <c:grouping val="clustered"/>
        <c:varyColors val="0"/>
        <c:ser>
          <c:idx val="0"/>
          <c:order val="0"/>
          <c:tx>
            <c:strRef>
              <c:f>'Rental Comps'!$B$4</c:f>
              <c:strCache>
                <c:ptCount val="1"/>
                <c:pt idx="0">
                  <c:v>ADDRESS</c:v>
                </c:pt>
              </c:strCache>
            </c:strRef>
          </c:tx>
          <c:spPr>
            <a:solidFill>
              <a:schemeClr val="bg2">
                <a:lumMod val="10000"/>
              </a:schemeClr>
            </a:solidFill>
            <a:ln>
              <a:noFill/>
            </a:ln>
            <a:effectLst>
              <a:innerShdw blurRad="114300">
                <a:schemeClr val="accent1"/>
              </a:innerShdw>
            </a:effectLst>
          </c:spPr>
          <c:invertIfNegative val="0"/>
          <c:dPt>
            <c:idx val="0"/>
            <c:invertIfNegative val="0"/>
            <c:bubble3D val="0"/>
            <c:spPr>
              <a:solidFill>
                <a:srgbClr val="FDB813"/>
              </a:solidFill>
              <a:ln>
                <a:solidFill>
                  <a:srgbClr val="FDB813"/>
                </a:solidFill>
              </a:ln>
              <a:effectLst>
                <a:innerShdw blurRad="114300">
                  <a:srgbClr val="FDB813"/>
                </a:innerShdw>
              </a:effectLst>
            </c:spPr>
            <c:extLst>
              <c:ext xmlns:c16="http://schemas.microsoft.com/office/drawing/2014/chart" uri="{C3380CC4-5D6E-409C-BE32-E72D297353CC}">
                <c16:uniqueId val="{00000006-FBF3-449D-94D8-1943130C67C9}"/>
              </c:ext>
            </c:extLst>
          </c:dPt>
          <c:dPt>
            <c:idx val="1"/>
            <c:invertIfNegative val="0"/>
            <c:bubble3D val="0"/>
            <c:spPr>
              <a:solidFill>
                <a:schemeClr val="bg2">
                  <a:lumMod val="10000"/>
                </a:schemeClr>
              </a:solidFill>
              <a:ln>
                <a:noFill/>
              </a:ln>
              <a:effectLst>
                <a:innerShdw blurRad="114300">
                  <a:schemeClr val="accent1"/>
                </a:innerShdw>
              </a:effectLst>
            </c:spPr>
            <c:extLst>
              <c:ext xmlns:c16="http://schemas.microsoft.com/office/drawing/2014/chart" uri="{C3380CC4-5D6E-409C-BE32-E72D297353CC}">
                <c16:uniqueId val="{0000000A-FBF3-449D-94D8-1943130C67C9}"/>
              </c:ext>
            </c:extLst>
          </c:dPt>
          <c:dPt>
            <c:idx val="2"/>
            <c:invertIfNegative val="0"/>
            <c:bubble3D val="0"/>
            <c:spPr>
              <a:solidFill>
                <a:schemeClr val="bg2">
                  <a:lumMod val="10000"/>
                </a:schemeClr>
              </a:solidFill>
              <a:ln>
                <a:noFill/>
              </a:ln>
              <a:effectLst>
                <a:innerShdw blurRad="114300">
                  <a:schemeClr val="accent1"/>
                </a:innerShdw>
              </a:effectLst>
            </c:spPr>
            <c:extLst>
              <c:ext xmlns:c16="http://schemas.microsoft.com/office/drawing/2014/chart" uri="{C3380CC4-5D6E-409C-BE32-E72D297353CC}">
                <c16:uniqueId val="{00000008-FBF3-449D-94D8-1943130C67C9}"/>
              </c:ext>
            </c:extLst>
          </c:dPt>
          <c:dPt>
            <c:idx val="3"/>
            <c:invertIfNegative val="0"/>
            <c:bubble3D val="0"/>
            <c:spPr>
              <a:solidFill>
                <a:schemeClr val="bg2">
                  <a:lumMod val="10000"/>
                </a:schemeClr>
              </a:solidFill>
              <a:ln>
                <a:noFill/>
              </a:ln>
              <a:effectLst>
                <a:innerShdw blurRad="114300">
                  <a:schemeClr val="accent1"/>
                </a:innerShdw>
              </a:effectLst>
            </c:spPr>
            <c:extLst>
              <c:ext xmlns:c16="http://schemas.microsoft.com/office/drawing/2014/chart" uri="{C3380CC4-5D6E-409C-BE32-E72D297353CC}">
                <c16:uniqueId val="{00000007-3B2A-45C8-AF80-31F8C7D78C9A}"/>
              </c:ext>
            </c:extLst>
          </c:dPt>
          <c:dPt>
            <c:idx val="4"/>
            <c:invertIfNegative val="0"/>
            <c:bubble3D val="0"/>
            <c:spPr>
              <a:solidFill>
                <a:schemeClr val="bg2">
                  <a:lumMod val="10000"/>
                </a:schemeClr>
              </a:solidFill>
              <a:ln>
                <a:noFill/>
              </a:ln>
              <a:effectLst>
                <a:innerShdw blurRad="114300">
                  <a:schemeClr val="accent1"/>
                </a:innerShdw>
              </a:effectLst>
            </c:spPr>
            <c:extLst>
              <c:ext xmlns:c16="http://schemas.microsoft.com/office/drawing/2014/chart" uri="{C3380CC4-5D6E-409C-BE32-E72D297353CC}">
                <c16:uniqueId val="{00000009-3B2A-45C8-AF80-31F8C7D78C9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c:ext xmlns:c15="http://schemas.microsoft.com/office/drawing/2012/chart" uri="{02D57815-91ED-43cb-92C2-25804820EDAC}">
                  <c15:fullRef>
                    <c15:sqref>'Rental Comps'!$B$5:$B$17</c15:sqref>
                  </c15:fullRef>
                </c:ext>
              </c:extLst>
              <c:f>('Rental Comps'!$B$5,'Rental Comps'!$B$7,'Rental Comps'!$B$9,'Rental Comps'!$B$11,'Rental Comps'!$B$13,'Rental Comps'!$B$15:$B$17)</c:f>
              <c:strCache>
                <c:ptCount val="8"/>
                <c:pt idx="0">
                  <c:v>4215 45th St</c:v>
                </c:pt>
                <c:pt idx="1">
                  <c:v>209 Hensley St</c:v>
                </c:pt>
                <c:pt idx="2">
                  <c:v>126 S. 32nd St.</c:v>
                </c:pt>
                <c:pt idx="3">
                  <c:v>2667 K St</c:v>
                </c:pt>
                <c:pt idx="4">
                  <c:v>2952-2964 Fir Street</c:v>
                </c:pt>
                <c:pt idx="7">
                  <c:v>AVERAGES</c:v>
                </c:pt>
              </c:strCache>
            </c:strRef>
          </c:cat>
          <c:val>
            <c:numRef>
              <c:extLst>
                <c:ext xmlns:c15="http://schemas.microsoft.com/office/drawing/2012/chart" uri="{02D57815-91ED-43cb-92C2-25804820EDAC}">
                  <c15:fullRef>
                    <c15:sqref>'Rental Comps'!$D$5:$D$16</c15:sqref>
                  </c15:fullRef>
                </c:ext>
              </c:extLst>
              <c:f>('Rental Comps'!$D$5,'Rental Comps'!$D$7,'Rental Comps'!$D$9,'Rental Comps'!$D$11,'Rental Comps'!$D$13,'Rental Comps'!$D$15:$D$16)</c:f>
              <c:numCache>
                <c:formatCode>"$"#,##0</c:formatCode>
                <c:ptCount val="7"/>
                <c:pt idx="1">
                  <c:v>1449</c:v>
                </c:pt>
                <c:pt idx="2">
                  <c:v>2495</c:v>
                </c:pt>
                <c:pt idx="3">
                  <c:v>2450</c:v>
                </c:pt>
                <c:pt idx="4">
                  <c:v>2395</c:v>
                </c:pt>
              </c:numCache>
            </c:numRef>
          </c:val>
          <c:extLst>
            <c:ext xmlns:c16="http://schemas.microsoft.com/office/drawing/2014/chart" uri="{C3380CC4-5D6E-409C-BE32-E72D297353CC}">
              <c16:uniqueId val="{00000000-FBF3-449D-94D8-1943130C67C9}"/>
            </c:ext>
          </c:extLst>
        </c:ser>
        <c:dLbls>
          <c:showLegendKey val="0"/>
          <c:showVal val="0"/>
          <c:showCatName val="0"/>
          <c:showSerName val="0"/>
          <c:showPercent val="0"/>
          <c:showBubbleSize val="0"/>
        </c:dLbls>
        <c:gapWidth val="227"/>
        <c:overlap val="-48"/>
        <c:axId val="321805487"/>
        <c:axId val="321795087"/>
      </c:barChart>
      <c:catAx>
        <c:axId val="321805487"/>
        <c:scaling>
          <c:orientation val="maxMin"/>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321795087"/>
        <c:crosses val="autoZero"/>
        <c:auto val="1"/>
        <c:lblAlgn val="ctr"/>
        <c:lblOffset val="100"/>
        <c:noMultiLvlLbl val="0"/>
      </c:catAx>
      <c:valAx>
        <c:axId val="321795087"/>
        <c:scaling>
          <c:orientation val="minMax"/>
          <c:max val="2100"/>
          <c:min val="0"/>
        </c:scaling>
        <c:delete val="0"/>
        <c:axPos val="t"/>
        <c:majorGridlines>
          <c:spPr>
            <a:ln>
              <a:solidFill>
                <a:schemeClr val="tx1">
                  <a:lumMod val="15000"/>
                  <a:lumOff val="85000"/>
                </a:schemeClr>
              </a:solidFill>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crossAx val="321805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0" vert="wordArtVert" anchor="ctr" anchorCtr="1"/>
    <a:lstStyle/>
    <a:p>
      <a:pPr>
        <a:defRPr baseline="0">
          <a:latin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150" baseline="0">
                <a:solidFill>
                  <a:schemeClr val="tx1">
                    <a:lumMod val="50000"/>
                    <a:lumOff val="50000"/>
                  </a:schemeClr>
                </a:solidFill>
                <a:latin typeface="+mn-lt"/>
                <a:ea typeface="+mn-ea"/>
                <a:cs typeface="Arial" panose="020B0604020202020204" pitchFamily="34" charset="0"/>
              </a:defRPr>
            </a:pPr>
            <a:r>
              <a:rPr lang="en-US" sz="2000">
                <a:latin typeface="+mn-lt"/>
                <a:cs typeface="Arial" panose="020B0604020202020204" pitchFamily="34" charset="0"/>
              </a:rPr>
              <a:t>UNIT TYPE</a:t>
            </a:r>
          </a:p>
        </c:rich>
      </c:tx>
      <c:layout>
        <c:manualLayout>
          <c:xMode val="edge"/>
          <c:yMode val="edge"/>
          <c:x val="1.8647852567380212E-2"/>
          <c:y val="3.8010341207160549E-2"/>
        </c:manualLayout>
      </c:layout>
      <c:overlay val="0"/>
      <c:spPr>
        <a:noFill/>
        <a:ln>
          <a:noFill/>
        </a:ln>
        <a:effectLst/>
      </c:spPr>
      <c:txPr>
        <a:bodyPr rot="0" spcFirstLastPara="1" vertOverflow="ellipsis" vert="horz" wrap="square" anchor="ctr" anchorCtr="1"/>
        <a:lstStyle/>
        <a:p>
          <a:pPr>
            <a:defRPr sz="2000" b="1" i="0" u="none" strike="noStrike" kern="1200" cap="all" spc="150" baseline="0">
              <a:solidFill>
                <a:schemeClr val="tx1">
                  <a:lumMod val="50000"/>
                  <a:lumOff val="50000"/>
                </a:schemeClr>
              </a:solidFill>
              <a:latin typeface="+mn-lt"/>
              <a:ea typeface="+mn-ea"/>
              <a:cs typeface="Arial" panose="020B0604020202020204" pitchFamily="34" charset="0"/>
            </a:defRPr>
          </a:pPr>
          <a:endParaRPr lang="en-US"/>
        </a:p>
      </c:txPr>
    </c:title>
    <c:autoTitleDeleted val="0"/>
    <c:plotArea>
      <c:layout/>
      <c:pieChart>
        <c:varyColors val="1"/>
        <c:ser>
          <c:idx val="0"/>
          <c:order val="0"/>
          <c:spPr>
            <a:solidFill>
              <a:schemeClr val="tx1">
                <a:lumMod val="65000"/>
                <a:lumOff val="35000"/>
              </a:schemeClr>
            </a:solidFill>
          </c:spPr>
          <c:dPt>
            <c:idx val="0"/>
            <c:bubble3D val="0"/>
            <c:spPr>
              <a:solidFill>
                <a:srgbClr val="FDB813"/>
              </a:solidFill>
              <a:ln w="19050">
                <a:solidFill>
                  <a:schemeClr val="lt1"/>
                </a:solidFill>
              </a:ln>
              <a:effectLst>
                <a:innerShdw blurRad="114300">
                  <a:srgbClr val="FDB813"/>
                </a:innerShdw>
              </a:effectLst>
            </c:spPr>
            <c:extLst>
              <c:ext xmlns:c16="http://schemas.microsoft.com/office/drawing/2014/chart" uri="{C3380CC4-5D6E-409C-BE32-E72D297353CC}">
                <c16:uniqueId val="{00000003-1D0B-45DE-93E8-8B56FBB2C2A0}"/>
              </c:ext>
            </c:extLst>
          </c:dPt>
          <c:dPt>
            <c:idx val="1"/>
            <c:bubble3D val="0"/>
            <c:spPr>
              <a:solidFill>
                <a:schemeClr val="tx2">
                  <a:lumMod val="50000"/>
                </a:schemeClr>
              </a:solidFill>
              <a:ln w="19050">
                <a:solidFill>
                  <a:schemeClr val="lt1"/>
                </a:solidFill>
              </a:ln>
              <a:effectLst>
                <a:innerShdw blurRad="114300">
                  <a:schemeClr val="tx1">
                    <a:lumMod val="95000"/>
                    <a:lumOff val="5000"/>
                  </a:schemeClr>
                </a:innerShdw>
              </a:effectLst>
            </c:spPr>
            <c:extLst>
              <c:ext xmlns:c16="http://schemas.microsoft.com/office/drawing/2014/chart" uri="{C3380CC4-5D6E-409C-BE32-E72D297353CC}">
                <c16:uniqueId val="{00000001-1D0B-45DE-93E8-8B56FBB2C2A0}"/>
              </c:ext>
            </c:extLst>
          </c:dPt>
          <c:dPt>
            <c:idx val="2"/>
            <c:bubble3D val="0"/>
            <c:spPr>
              <a:solidFill>
                <a:schemeClr val="bg2">
                  <a:lumMod val="75000"/>
                </a:schemeClr>
              </a:solidFill>
              <a:ln w="19050">
                <a:solidFill>
                  <a:schemeClr val="lt1"/>
                </a:solidFill>
              </a:ln>
              <a:effectLst>
                <a:innerShdw blurRad="114300">
                  <a:schemeClr val="accent3">
                    <a:lumMod val="75000"/>
                  </a:schemeClr>
                </a:innerShdw>
              </a:effectLst>
            </c:spPr>
            <c:extLst>
              <c:ext xmlns:c16="http://schemas.microsoft.com/office/drawing/2014/chart" uri="{C3380CC4-5D6E-409C-BE32-E72D297353CC}">
                <c16:uniqueId val="{00000002-1D0B-45DE-93E8-8B56FBB2C2A0}"/>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D0B-45DE-93E8-8B56FBB2C2A0}"/>
                </c:ext>
              </c:extLst>
            </c:dLbl>
            <c:dLbl>
              <c:idx val="1"/>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0B-45DE-93E8-8B56FBB2C2A0}"/>
                </c:ext>
              </c:extLst>
            </c:dLbl>
            <c:dLbl>
              <c:idx val="2"/>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Arial" panose="020B0604020202020204" pitchFamily="34" charset="0"/>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0B-45DE-93E8-8B56FBB2C2A0}"/>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'Rental Comps'!$H$20:$H$22</c:f>
              <c:strCache>
                <c:ptCount val="3"/>
                <c:pt idx="0">
                  <c:v>2 Bed/2 Bath</c:v>
                </c:pt>
                <c:pt idx="1">
                  <c:v>2 Bed/1 Bath</c:v>
                </c:pt>
                <c:pt idx="2">
                  <c:v>2 Bed/1.5 Bath</c:v>
                </c:pt>
              </c:strCache>
            </c:strRef>
          </c:cat>
          <c:val>
            <c:numRef>
              <c:f>'Rental Comps'!$I$20:$I$22</c:f>
              <c:numCache>
                <c:formatCode>0.00%</c:formatCode>
                <c:ptCount val="3"/>
                <c:pt idx="0" formatCode="0%">
                  <c:v>0.66</c:v>
                </c:pt>
                <c:pt idx="1">
                  <c:v>0.16600000000000001</c:v>
                </c:pt>
                <c:pt idx="2">
                  <c:v>0.16600000000000001</c:v>
                </c:pt>
              </c:numCache>
            </c:numRef>
          </c:val>
          <c:extLst>
            <c:ext xmlns:c16="http://schemas.microsoft.com/office/drawing/2014/chart" uri="{C3380CC4-5D6E-409C-BE32-E72D297353CC}">
              <c16:uniqueId val="{00000000-1D0B-45DE-93E8-8B56FBB2C2A0}"/>
            </c:ext>
          </c:extLst>
        </c:ser>
        <c:dLbls>
          <c:showLegendKey val="0"/>
          <c:showVal val="0"/>
          <c:showCatName val="0"/>
          <c:showSerName val="0"/>
          <c:showPercent val="0"/>
          <c:showBubbleSize val="0"/>
          <c:showLeaderLines val="1"/>
        </c:dLbls>
        <c:firstSliceAng val="0"/>
      </c:pieChart>
      <c:spPr>
        <a:noFill/>
        <a:ln>
          <a:noFill/>
        </a:ln>
        <a:effectLst/>
      </c:spPr>
    </c:plotArea>
    <c:legend>
      <c:legendPos val="l"/>
      <c:layout>
        <c:manualLayout>
          <c:xMode val="edge"/>
          <c:yMode val="edge"/>
          <c:x val="2.3419831920375923E-2"/>
          <c:y val="0.19061527668535458"/>
          <c:w val="0.25306829974031986"/>
          <c:h val="0.3770808417105731"/>
        </c:manualLayout>
      </c:layout>
      <c:overlay val="0"/>
      <c:spPr>
        <a:noFill/>
        <a:ln>
          <a:noFill/>
        </a:ln>
        <a:effectLst/>
      </c:spPr>
      <c:txPr>
        <a:bodyPr rot="0" spcFirstLastPara="1" vertOverflow="ellipsis" vert="horz" wrap="square" anchor="ctr" anchorCtr="1"/>
        <a:lstStyle/>
        <a:p>
          <a:pPr>
            <a:defRPr sz="910" b="1"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2">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19050">
        <a:solidFill>
          <a:schemeClr val="lt1"/>
        </a:solidFill>
      </a:ln>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85725</xdr:rowOff>
    </xdr:from>
    <xdr:to>
      <xdr:col>7</xdr:col>
      <xdr:colOff>428625</xdr:colOff>
      <xdr:row>0</xdr:row>
      <xdr:rowOff>695325</xdr:rowOff>
    </xdr:to>
    <xdr:pic>
      <xdr:nvPicPr>
        <xdr:cNvPr id="3" name="Picture 2">
          <a:extLst>
            <a:ext uri="{FF2B5EF4-FFF2-40B4-BE49-F238E27FC236}">
              <a16:creationId xmlns:a16="http://schemas.microsoft.com/office/drawing/2014/main" id="{51DC1293-BE17-C252-1567-4A1E97B84D14}"/>
            </a:ext>
            <a:ext uri="{147F2762-F138-4A5C-976F-8EAC2B608ADB}">
              <a16:predDERef xmlns:a16="http://schemas.microsoft.com/office/drawing/2014/main" pred="{184F2739-9389-6670-3799-47E594D73C18}"/>
            </a:ext>
          </a:extLst>
        </xdr:cNvPr>
        <xdr:cNvPicPr>
          <a:picLocks noChangeAspect="1"/>
        </xdr:cNvPicPr>
      </xdr:nvPicPr>
      <xdr:blipFill>
        <a:blip xmlns:r="http://schemas.openxmlformats.org/officeDocument/2006/relationships" r:embed="rId1"/>
        <a:stretch>
          <a:fillRect/>
        </a:stretch>
      </xdr:blipFill>
      <xdr:spPr>
        <a:xfrm>
          <a:off x="1971675" y="85725"/>
          <a:ext cx="3810000" cy="609600"/>
        </a:xfrm>
        <a:prstGeom prst="rect">
          <a:avLst/>
        </a:prstGeom>
      </xdr:spPr>
    </xdr:pic>
    <xdr:clientData/>
  </xdr:twoCellAnchor>
  <xdr:twoCellAnchor editAs="oneCell">
    <xdr:from>
      <xdr:col>1</xdr:col>
      <xdr:colOff>19050</xdr:colOff>
      <xdr:row>60</xdr:row>
      <xdr:rowOff>0</xdr:rowOff>
    </xdr:from>
    <xdr:to>
      <xdr:col>3</xdr:col>
      <xdr:colOff>504825</xdr:colOff>
      <xdr:row>62</xdr:row>
      <xdr:rowOff>28575</xdr:rowOff>
    </xdr:to>
    <xdr:pic>
      <xdr:nvPicPr>
        <xdr:cNvPr id="5" name="Picture 4">
          <a:extLst>
            <a:ext uri="{FF2B5EF4-FFF2-40B4-BE49-F238E27FC236}">
              <a16:creationId xmlns:a16="http://schemas.microsoft.com/office/drawing/2014/main" id="{5BF2C075-FF5F-4545-8A40-B4680134AC0D}"/>
            </a:ext>
            <a:ext uri="{147F2762-F138-4A5C-976F-8EAC2B608ADB}">
              <a16:predDERef xmlns:a16="http://schemas.microsoft.com/office/drawing/2014/main" pred="{51DC1293-BE17-C252-1567-4A1E97B84D14}"/>
            </a:ext>
          </a:extLst>
        </xdr:cNvPr>
        <xdr:cNvPicPr>
          <a:picLocks noChangeAspect="1"/>
        </xdr:cNvPicPr>
      </xdr:nvPicPr>
      <xdr:blipFill>
        <a:blip xmlns:r="http://schemas.openxmlformats.org/officeDocument/2006/relationships" r:embed="rId1"/>
        <a:stretch>
          <a:fillRect/>
        </a:stretch>
      </xdr:blipFill>
      <xdr:spPr>
        <a:xfrm>
          <a:off x="276225" y="10363200"/>
          <a:ext cx="2200275"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19</xdr:row>
      <xdr:rowOff>44313</xdr:rowOff>
    </xdr:from>
    <xdr:to>
      <xdr:col>7</xdr:col>
      <xdr:colOff>391535</xdr:colOff>
      <xdr:row>37</xdr:row>
      <xdr:rowOff>142875</xdr:rowOff>
    </xdr:to>
    <xdr:graphicFrame macro="">
      <xdr:nvGraphicFramePr>
        <xdr:cNvPr id="3" name="Chart 2">
          <a:extLst>
            <a:ext uri="{FF2B5EF4-FFF2-40B4-BE49-F238E27FC236}">
              <a16:creationId xmlns:a16="http://schemas.microsoft.com/office/drawing/2014/main" id="{76B5BF32-199E-674F-6988-850AA6B465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125904</xdr:rowOff>
    </xdr:from>
    <xdr:to>
      <xdr:col>6</xdr:col>
      <xdr:colOff>23811</xdr:colOff>
      <xdr:row>67</xdr:row>
      <xdr:rowOff>38100</xdr:rowOff>
    </xdr:to>
    <xdr:graphicFrame macro="">
      <xdr:nvGraphicFramePr>
        <xdr:cNvPr id="4" name="Chart 3">
          <a:extLst>
            <a:ext uri="{FF2B5EF4-FFF2-40B4-BE49-F238E27FC236}">
              <a16:creationId xmlns:a16="http://schemas.microsoft.com/office/drawing/2014/main" id="{71970701-E1A3-DD2E-56E3-E812C269279C}"/>
            </a:ext>
            <a:ext uri="{147F2762-F138-4A5C-976F-8EAC2B608ADB}">
              <a16:predDERef xmlns:a16="http://schemas.microsoft.com/office/drawing/2014/main" pred="{76B5BF32-199E-674F-6988-850AA6B465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dropbox.com/scl/fo/tunypwpaarnef1zmm1fat/h?dl=0&amp;rlkey=9lw6z1y90406x74lonac6yr0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padmapper.com/buildings/p418896/apartments-at-126-s-32nd-st-san-diego-ca-92113" TargetMode="External"/><Relationship Id="rId1" Type="http://schemas.openxmlformats.org/officeDocument/2006/relationships/hyperlink" Target="https://www.padmapper.com/apartments/17101223p/2-bedroom-1-bath-apartment-at-209-hensley-st-san-diego-ca-92102"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72"/>
  <sheetViews>
    <sheetView tabSelected="1" view="pageBreakPreview" zoomScale="125" zoomScaleNormal="100" zoomScaleSheetLayoutView="100" workbookViewId="0">
      <selection activeCell="K36" sqref="K36"/>
    </sheetView>
  </sheetViews>
  <sheetFormatPr baseColWidth="10" defaultColWidth="1.5" defaultRowHeight="13"/>
  <cols>
    <col min="1" max="1" width="3.83203125" style="11" customWidth="1"/>
    <col min="2" max="6" width="12.83203125" style="11" customWidth="1"/>
    <col min="7" max="7" width="12.1640625" style="11" customWidth="1"/>
    <col min="8" max="8" width="11.5" style="11" customWidth="1"/>
    <col min="9" max="9" width="12.1640625" style="11" customWidth="1"/>
    <col min="10" max="10" width="7.1640625" style="11" customWidth="1"/>
    <col min="11" max="11" width="12.1640625" style="11" customWidth="1"/>
    <col min="12" max="256" width="1.5" style="11"/>
    <col min="257" max="257" width="0.33203125" style="11" customWidth="1"/>
    <col min="258" max="258" width="1.5" style="11" bestFit="1" customWidth="1"/>
    <col min="259" max="259" width="1.5" style="11" customWidth="1"/>
    <col min="260" max="260" width="1.83203125" style="11" customWidth="1"/>
    <col min="261" max="261" width="1.5" style="11" bestFit="1" customWidth="1"/>
    <col min="262" max="262" width="2" style="11" customWidth="1"/>
    <col min="263" max="263" width="1.6640625" style="11" customWidth="1"/>
    <col min="264" max="264" width="1.6640625" style="11" bestFit="1" customWidth="1"/>
    <col min="265" max="265" width="1.5" style="11" bestFit="1" customWidth="1"/>
    <col min="266" max="266" width="1.6640625" style="11" bestFit="1" customWidth="1"/>
    <col min="267" max="267" width="1.83203125" style="11" bestFit="1" customWidth="1"/>
    <col min="268" max="512" width="1.5" style="11"/>
    <col min="513" max="513" width="0.33203125" style="11" customWidth="1"/>
    <col min="514" max="514" width="1.5" style="11" bestFit="1" customWidth="1"/>
    <col min="515" max="515" width="1.5" style="11" customWidth="1"/>
    <col min="516" max="516" width="1.83203125" style="11" customWidth="1"/>
    <col min="517" max="517" width="1.5" style="11" bestFit="1" customWidth="1"/>
    <col min="518" max="518" width="2" style="11" customWidth="1"/>
    <col min="519" max="519" width="1.6640625" style="11" customWidth="1"/>
    <col min="520" max="520" width="1.6640625" style="11" bestFit="1" customWidth="1"/>
    <col min="521" max="521" width="1.5" style="11" bestFit="1" customWidth="1"/>
    <col min="522" max="522" width="1.6640625" style="11" bestFit="1" customWidth="1"/>
    <col min="523" max="523" width="1.83203125" style="11" bestFit="1" customWidth="1"/>
    <col min="524" max="768" width="1.5" style="11"/>
    <col min="769" max="769" width="0.33203125" style="11" customWidth="1"/>
    <col min="770" max="770" width="1.5" style="11" bestFit="1" customWidth="1"/>
    <col min="771" max="771" width="1.5" style="11" customWidth="1"/>
    <col min="772" max="772" width="1.83203125" style="11" customWidth="1"/>
    <col min="773" max="773" width="1.5" style="11" bestFit="1" customWidth="1"/>
    <col min="774" max="774" width="2" style="11" customWidth="1"/>
    <col min="775" max="775" width="1.6640625" style="11" customWidth="1"/>
    <col min="776" max="776" width="1.6640625" style="11" bestFit="1" customWidth="1"/>
    <col min="777" max="777" width="1.5" style="11" bestFit="1" customWidth="1"/>
    <col min="778" max="778" width="1.6640625" style="11" bestFit="1" customWidth="1"/>
    <col min="779" max="779" width="1.83203125" style="11" bestFit="1" customWidth="1"/>
    <col min="780" max="1024" width="1.5" style="11"/>
    <col min="1025" max="1025" width="0.33203125" style="11" customWidth="1"/>
    <col min="1026" max="1026" width="1.5" style="11" bestFit="1" customWidth="1"/>
    <col min="1027" max="1027" width="1.5" style="11" customWidth="1"/>
    <col min="1028" max="1028" width="1.83203125" style="11" customWidth="1"/>
    <col min="1029" max="1029" width="1.5" style="11" bestFit="1" customWidth="1"/>
    <col min="1030" max="1030" width="2" style="11" customWidth="1"/>
    <col min="1031" max="1031" width="1.6640625" style="11" customWidth="1"/>
    <col min="1032" max="1032" width="1.6640625" style="11" bestFit="1" customWidth="1"/>
    <col min="1033" max="1033" width="1.5" style="11" bestFit="1" customWidth="1"/>
    <col min="1034" max="1034" width="1.6640625" style="11" bestFit="1" customWidth="1"/>
    <col min="1035" max="1035" width="1.83203125" style="11" bestFit="1" customWidth="1"/>
    <col min="1036" max="1280" width="1.5" style="11"/>
    <col min="1281" max="1281" width="0.33203125" style="11" customWidth="1"/>
    <col min="1282" max="1282" width="1.5" style="11" bestFit="1" customWidth="1"/>
    <col min="1283" max="1283" width="1.5" style="11" customWidth="1"/>
    <col min="1284" max="1284" width="1.83203125" style="11" customWidth="1"/>
    <col min="1285" max="1285" width="1.5" style="11" bestFit="1" customWidth="1"/>
    <col min="1286" max="1286" width="2" style="11" customWidth="1"/>
    <col min="1287" max="1287" width="1.6640625" style="11" customWidth="1"/>
    <col min="1288" max="1288" width="1.6640625" style="11" bestFit="1" customWidth="1"/>
    <col min="1289" max="1289" width="1.5" style="11" bestFit="1" customWidth="1"/>
    <col min="1290" max="1290" width="1.6640625" style="11" bestFit="1" customWidth="1"/>
    <col min="1291" max="1291" width="1.83203125" style="11" bestFit="1" customWidth="1"/>
    <col min="1292" max="1536" width="1.5" style="11"/>
    <col min="1537" max="1537" width="0.33203125" style="11" customWidth="1"/>
    <col min="1538" max="1538" width="1.5" style="11" bestFit="1" customWidth="1"/>
    <col min="1539" max="1539" width="1.5" style="11" customWidth="1"/>
    <col min="1540" max="1540" width="1.83203125" style="11" customWidth="1"/>
    <col min="1541" max="1541" width="1.5" style="11" bestFit="1" customWidth="1"/>
    <col min="1542" max="1542" width="2" style="11" customWidth="1"/>
    <col min="1543" max="1543" width="1.6640625" style="11" customWidth="1"/>
    <col min="1544" max="1544" width="1.6640625" style="11" bestFit="1" customWidth="1"/>
    <col min="1545" max="1545" width="1.5" style="11" bestFit="1" customWidth="1"/>
    <col min="1546" max="1546" width="1.6640625" style="11" bestFit="1" customWidth="1"/>
    <col min="1547" max="1547" width="1.83203125" style="11" bestFit="1" customWidth="1"/>
    <col min="1548" max="1792" width="1.5" style="11"/>
    <col min="1793" max="1793" width="0.33203125" style="11" customWidth="1"/>
    <col min="1794" max="1794" width="1.5" style="11" bestFit="1" customWidth="1"/>
    <col min="1795" max="1795" width="1.5" style="11" customWidth="1"/>
    <col min="1796" max="1796" width="1.83203125" style="11" customWidth="1"/>
    <col min="1797" max="1797" width="1.5" style="11" bestFit="1" customWidth="1"/>
    <col min="1798" max="1798" width="2" style="11" customWidth="1"/>
    <col min="1799" max="1799" width="1.6640625" style="11" customWidth="1"/>
    <col min="1800" max="1800" width="1.6640625" style="11" bestFit="1" customWidth="1"/>
    <col min="1801" max="1801" width="1.5" style="11" bestFit="1" customWidth="1"/>
    <col min="1802" max="1802" width="1.6640625" style="11" bestFit="1" customWidth="1"/>
    <col min="1803" max="1803" width="1.83203125" style="11" bestFit="1" customWidth="1"/>
    <col min="1804" max="2048" width="1.5" style="11"/>
    <col min="2049" max="2049" width="0.33203125" style="11" customWidth="1"/>
    <col min="2050" max="2050" width="1.5" style="11" bestFit="1" customWidth="1"/>
    <col min="2051" max="2051" width="1.5" style="11" customWidth="1"/>
    <col min="2052" max="2052" width="1.83203125" style="11" customWidth="1"/>
    <col min="2053" max="2053" width="1.5" style="11" bestFit="1" customWidth="1"/>
    <col min="2054" max="2054" width="2" style="11" customWidth="1"/>
    <col min="2055" max="2055" width="1.6640625" style="11" customWidth="1"/>
    <col min="2056" max="2056" width="1.6640625" style="11" bestFit="1" customWidth="1"/>
    <col min="2057" max="2057" width="1.5" style="11" bestFit="1" customWidth="1"/>
    <col min="2058" max="2058" width="1.6640625" style="11" bestFit="1" customWidth="1"/>
    <col min="2059" max="2059" width="1.83203125" style="11" bestFit="1" customWidth="1"/>
    <col min="2060" max="2304" width="1.5" style="11"/>
    <col min="2305" max="2305" width="0.33203125" style="11" customWidth="1"/>
    <col min="2306" max="2306" width="1.5" style="11" bestFit="1" customWidth="1"/>
    <col min="2307" max="2307" width="1.5" style="11" customWidth="1"/>
    <col min="2308" max="2308" width="1.83203125" style="11" customWidth="1"/>
    <col min="2309" max="2309" width="1.5" style="11" bestFit="1" customWidth="1"/>
    <col min="2310" max="2310" width="2" style="11" customWidth="1"/>
    <col min="2311" max="2311" width="1.6640625" style="11" customWidth="1"/>
    <col min="2312" max="2312" width="1.6640625" style="11" bestFit="1" customWidth="1"/>
    <col min="2313" max="2313" width="1.5" style="11" bestFit="1" customWidth="1"/>
    <col min="2314" max="2314" width="1.6640625" style="11" bestFit="1" customWidth="1"/>
    <col min="2315" max="2315" width="1.83203125" style="11" bestFit="1" customWidth="1"/>
    <col min="2316" max="2560" width="1.5" style="11"/>
    <col min="2561" max="2561" width="0.33203125" style="11" customWidth="1"/>
    <col min="2562" max="2562" width="1.5" style="11" bestFit="1" customWidth="1"/>
    <col min="2563" max="2563" width="1.5" style="11" customWidth="1"/>
    <col min="2564" max="2564" width="1.83203125" style="11" customWidth="1"/>
    <col min="2565" max="2565" width="1.5" style="11" bestFit="1" customWidth="1"/>
    <col min="2566" max="2566" width="2" style="11" customWidth="1"/>
    <col min="2567" max="2567" width="1.6640625" style="11" customWidth="1"/>
    <col min="2568" max="2568" width="1.6640625" style="11" bestFit="1" customWidth="1"/>
    <col min="2569" max="2569" width="1.5" style="11" bestFit="1" customWidth="1"/>
    <col min="2570" max="2570" width="1.6640625" style="11" bestFit="1" customWidth="1"/>
    <col min="2571" max="2571" width="1.83203125" style="11" bestFit="1" customWidth="1"/>
    <col min="2572" max="2816" width="1.5" style="11"/>
    <col min="2817" max="2817" width="0.33203125" style="11" customWidth="1"/>
    <col min="2818" max="2818" width="1.5" style="11" bestFit="1" customWidth="1"/>
    <col min="2819" max="2819" width="1.5" style="11" customWidth="1"/>
    <col min="2820" max="2820" width="1.83203125" style="11" customWidth="1"/>
    <col min="2821" max="2821" width="1.5" style="11" bestFit="1" customWidth="1"/>
    <col min="2822" max="2822" width="2" style="11" customWidth="1"/>
    <col min="2823" max="2823" width="1.6640625" style="11" customWidth="1"/>
    <col min="2824" max="2824" width="1.6640625" style="11" bestFit="1" customWidth="1"/>
    <col min="2825" max="2825" width="1.5" style="11" bestFit="1" customWidth="1"/>
    <col min="2826" max="2826" width="1.6640625" style="11" bestFit="1" customWidth="1"/>
    <col min="2827" max="2827" width="1.83203125" style="11" bestFit="1" customWidth="1"/>
    <col min="2828" max="3072" width="1.5" style="11"/>
    <col min="3073" max="3073" width="0.33203125" style="11" customWidth="1"/>
    <col min="3074" max="3074" width="1.5" style="11" bestFit="1" customWidth="1"/>
    <col min="3075" max="3075" width="1.5" style="11" customWidth="1"/>
    <col min="3076" max="3076" width="1.83203125" style="11" customWidth="1"/>
    <col min="3077" max="3077" width="1.5" style="11" bestFit="1" customWidth="1"/>
    <col min="3078" max="3078" width="2" style="11" customWidth="1"/>
    <col min="3079" max="3079" width="1.6640625" style="11" customWidth="1"/>
    <col min="3080" max="3080" width="1.6640625" style="11" bestFit="1" customWidth="1"/>
    <col min="3081" max="3081" width="1.5" style="11" bestFit="1" customWidth="1"/>
    <col min="3082" max="3082" width="1.6640625" style="11" bestFit="1" customWidth="1"/>
    <col min="3083" max="3083" width="1.83203125" style="11" bestFit="1" customWidth="1"/>
    <col min="3084" max="3328" width="1.5" style="11"/>
    <col min="3329" max="3329" width="0.33203125" style="11" customWidth="1"/>
    <col min="3330" max="3330" width="1.5" style="11" bestFit="1" customWidth="1"/>
    <col min="3331" max="3331" width="1.5" style="11" customWidth="1"/>
    <col min="3332" max="3332" width="1.83203125" style="11" customWidth="1"/>
    <col min="3333" max="3333" width="1.5" style="11" bestFit="1" customWidth="1"/>
    <col min="3334" max="3334" width="2" style="11" customWidth="1"/>
    <col min="3335" max="3335" width="1.6640625" style="11" customWidth="1"/>
    <col min="3336" max="3336" width="1.6640625" style="11" bestFit="1" customWidth="1"/>
    <col min="3337" max="3337" width="1.5" style="11" bestFit="1" customWidth="1"/>
    <col min="3338" max="3338" width="1.6640625" style="11" bestFit="1" customWidth="1"/>
    <col min="3339" max="3339" width="1.83203125" style="11" bestFit="1" customWidth="1"/>
    <col min="3340" max="3584" width="1.5" style="11"/>
    <col min="3585" max="3585" width="0.33203125" style="11" customWidth="1"/>
    <col min="3586" max="3586" width="1.5" style="11" bestFit="1" customWidth="1"/>
    <col min="3587" max="3587" width="1.5" style="11" customWidth="1"/>
    <col min="3588" max="3588" width="1.83203125" style="11" customWidth="1"/>
    <col min="3589" max="3589" width="1.5" style="11" bestFit="1" customWidth="1"/>
    <col min="3590" max="3590" width="2" style="11" customWidth="1"/>
    <col min="3591" max="3591" width="1.6640625" style="11" customWidth="1"/>
    <col min="3592" max="3592" width="1.6640625" style="11" bestFit="1" customWidth="1"/>
    <col min="3593" max="3593" width="1.5" style="11" bestFit="1" customWidth="1"/>
    <col min="3594" max="3594" width="1.6640625" style="11" bestFit="1" customWidth="1"/>
    <col min="3595" max="3595" width="1.83203125" style="11" bestFit="1" customWidth="1"/>
    <col min="3596" max="3840" width="1.5" style="11"/>
    <col min="3841" max="3841" width="0.33203125" style="11" customWidth="1"/>
    <col min="3842" max="3842" width="1.5" style="11" bestFit="1" customWidth="1"/>
    <col min="3843" max="3843" width="1.5" style="11" customWidth="1"/>
    <col min="3844" max="3844" width="1.83203125" style="11" customWidth="1"/>
    <col min="3845" max="3845" width="1.5" style="11" bestFit="1" customWidth="1"/>
    <col min="3846" max="3846" width="2" style="11" customWidth="1"/>
    <col min="3847" max="3847" width="1.6640625" style="11" customWidth="1"/>
    <col min="3848" max="3848" width="1.6640625" style="11" bestFit="1" customWidth="1"/>
    <col min="3849" max="3849" width="1.5" style="11" bestFit="1" customWidth="1"/>
    <col min="3850" max="3850" width="1.6640625" style="11" bestFit="1" customWidth="1"/>
    <col min="3851" max="3851" width="1.83203125" style="11" bestFit="1" customWidth="1"/>
    <col min="3852" max="4096" width="1.5" style="11"/>
    <col min="4097" max="4097" width="0.33203125" style="11" customWidth="1"/>
    <col min="4098" max="4098" width="1.5" style="11" bestFit="1" customWidth="1"/>
    <col min="4099" max="4099" width="1.5" style="11" customWidth="1"/>
    <col min="4100" max="4100" width="1.83203125" style="11" customWidth="1"/>
    <col min="4101" max="4101" width="1.5" style="11" bestFit="1" customWidth="1"/>
    <col min="4102" max="4102" width="2" style="11" customWidth="1"/>
    <col min="4103" max="4103" width="1.6640625" style="11" customWidth="1"/>
    <col min="4104" max="4104" width="1.6640625" style="11" bestFit="1" customWidth="1"/>
    <col min="4105" max="4105" width="1.5" style="11" bestFit="1" customWidth="1"/>
    <col min="4106" max="4106" width="1.6640625" style="11" bestFit="1" customWidth="1"/>
    <col min="4107" max="4107" width="1.83203125" style="11" bestFit="1" customWidth="1"/>
    <col min="4108" max="4352" width="1.5" style="11"/>
    <col min="4353" max="4353" width="0.33203125" style="11" customWidth="1"/>
    <col min="4354" max="4354" width="1.5" style="11" bestFit="1" customWidth="1"/>
    <col min="4355" max="4355" width="1.5" style="11" customWidth="1"/>
    <col min="4356" max="4356" width="1.83203125" style="11" customWidth="1"/>
    <col min="4357" max="4357" width="1.5" style="11" bestFit="1" customWidth="1"/>
    <col min="4358" max="4358" width="2" style="11" customWidth="1"/>
    <col min="4359" max="4359" width="1.6640625" style="11" customWidth="1"/>
    <col min="4360" max="4360" width="1.6640625" style="11" bestFit="1" customWidth="1"/>
    <col min="4361" max="4361" width="1.5" style="11" bestFit="1" customWidth="1"/>
    <col min="4362" max="4362" width="1.6640625" style="11" bestFit="1" customWidth="1"/>
    <col min="4363" max="4363" width="1.83203125" style="11" bestFit="1" customWidth="1"/>
    <col min="4364" max="4608" width="1.5" style="11"/>
    <col min="4609" max="4609" width="0.33203125" style="11" customWidth="1"/>
    <col min="4610" max="4610" width="1.5" style="11" bestFit="1" customWidth="1"/>
    <col min="4611" max="4611" width="1.5" style="11" customWidth="1"/>
    <col min="4612" max="4612" width="1.83203125" style="11" customWidth="1"/>
    <col min="4613" max="4613" width="1.5" style="11" bestFit="1" customWidth="1"/>
    <col min="4614" max="4614" width="2" style="11" customWidth="1"/>
    <col min="4615" max="4615" width="1.6640625" style="11" customWidth="1"/>
    <col min="4616" max="4616" width="1.6640625" style="11" bestFit="1" customWidth="1"/>
    <col min="4617" max="4617" width="1.5" style="11" bestFit="1" customWidth="1"/>
    <col min="4618" max="4618" width="1.6640625" style="11" bestFit="1" customWidth="1"/>
    <col min="4619" max="4619" width="1.83203125" style="11" bestFit="1" customWidth="1"/>
    <col min="4620" max="4864" width="1.5" style="11"/>
    <col min="4865" max="4865" width="0.33203125" style="11" customWidth="1"/>
    <col min="4866" max="4866" width="1.5" style="11" bestFit="1" customWidth="1"/>
    <col min="4867" max="4867" width="1.5" style="11" customWidth="1"/>
    <col min="4868" max="4868" width="1.83203125" style="11" customWidth="1"/>
    <col min="4869" max="4869" width="1.5" style="11" bestFit="1" customWidth="1"/>
    <col min="4870" max="4870" width="2" style="11" customWidth="1"/>
    <col min="4871" max="4871" width="1.6640625" style="11" customWidth="1"/>
    <col min="4872" max="4872" width="1.6640625" style="11" bestFit="1" customWidth="1"/>
    <col min="4873" max="4873" width="1.5" style="11" bestFit="1" customWidth="1"/>
    <col min="4874" max="4874" width="1.6640625" style="11" bestFit="1" customWidth="1"/>
    <col min="4875" max="4875" width="1.83203125" style="11" bestFit="1" customWidth="1"/>
    <col min="4876" max="5120" width="1.5" style="11"/>
    <col min="5121" max="5121" width="0.33203125" style="11" customWidth="1"/>
    <col min="5122" max="5122" width="1.5" style="11" bestFit="1" customWidth="1"/>
    <col min="5123" max="5123" width="1.5" style="11" customWidth="1"/>
    <col min="5124" max="5124" width="1.83203125" style="11" customWidth="1"/>
    <col min="5125" max="5125" width="1.5" style="11" bestFit="1" customWidth="1"/>
    <col min="5126" max="5126" width="2" style="11" customWidth="1"/>
    <col min="5127" max="5127" width="1.6640625" style="11" customWidth="1"/>
    <col min="5128" max="5128" width="1.6640625" style="11" bestFit="1" customWidth="1"/>
    <col min="5129" max="5129" width="1.5" style="11" bestFit="1" customWidth="1"/>
    <col min="5130" max="5130" width="1.6640625" style="11" bestFit="1" customWidth="1"/>
    <col min="5131" max="5131" width="1.83203125" style="11" bestFit="1" customWidth="1"/>
    <col min="5132" max="5376" width="1.5" style="11"/>
    <col min="5377" max="5377" width="0.33203125" style="11" customWidth="1"/>
    <col min="5378" max="5378" width="1.5" style="11" bestFit="1" customWidth="1"/>
    <col min="5379" max="5379" width="1.5" style="11" customWidth="1"/>
    <col min="5380" max="5380" width="1.83203125" style="11" customWidth="1"/>
    <col min="5381" max="5381" width="1.5" style="11" bestFit="1" customWidth="1"/>
    <col min="5382" max="5382" width="2" style="11" customWidth="1"/>
    <col min="5383" max="5383" width="1.6640625" style="11" customWidth="1"/>
    <col min="5384" max="5384" width="1.6640625" style="11" bestFit="1" customWidth="1"/>
    <col min="5385" max="5385" width="1.5" style="11" bestFit="1" customWidth="1"/>
    <col min="5386" max="5386" width="1.6640625" style="11" bestFit="1" customWidth="1"/>
    <col min="5387" max="5387" width="1.83203125" style="11" bestFit="1" customWidth="1"/>
    <col min="5388" max="5632" width="1.5" style="11"/>
    <col min="5633" max="5633" width="0.33203125" style="11" customWidth="1"/>
    <col min="5634" max="5634" width="1.5" style="11" bestFit="1" customWidth="1"/>
    <col min="5635" max="5635" width="1.5" style="11" customWidth="1"/>
    <col min="5636" max="5636" width="1.83203125" style="11" customWidth="1"/>
    <col min="5637" max="5637" width="1.5" style="11" bestFit="1" customWidth="1"/>
    <col min="5638" max="5638" width="2" style="11" customWidth="1"/>
    <col min="5639" max="5639" width="1.6640625" style="11" customWidth="1"/>
    <col min="5640" max="5640" width="1.6640625" style="11" bestFit="1" customWidth="1"/>
    <col min="5641" max="5641" width="1.5" style="11" bestFit="1" customWidth="1"/>
    <col min="5642" max="5642" width="1.6640625" style="11" bestFit="1" customWidth="1"/>
    <col min="5643" max="5643" width="1.83203125" style="11" bestFit="1" customWidth="1"/>
    <col min="5644" max="5888" width="1.5" style="11"/>
    <col min="5889" max="5889" width="0.33203125" style="11" customWidth="1"/>
    <col min="5890" max="5890" width="1.5" style="11" bestFit="1" customWidth="1"/>
    <col min="5891" max="5891" width="1.5" style="11" customWidth="1"/>
    <col min="5892" max="5892" width="1.83203125" style="11" customWidth="1"/>
    <col min="5893" max="5893" width="1.5" style="11" bestFit="1" customWidth="1"/>
    <col min="5894" max="5894" width="2" style="11" customWidth="1"/>
    <col min="5895" max="5895" width="1.6640625" style="11" customWidth="1"/>
    <col min="5896" max="5896" width="1.6640625" style="11" bestFit="1" customWidth="1"/>
    <col min="5897" max="5897" width="1.5" style="11" bestFit="1" customWidth="1"/>
    <col min="5898" max="5898" width="1.6640625" style="11" bestFit="1" customWidth="1"/>
    <col min="5899" max="5899" width="1.83203125" style="11" bestFit="1" customWidth="1"/>
    <col min="5900" max="6144" width="1.5" style="11"/>
    <col min="6145" max="6145" width="0.33203125" style="11" customWidth="1"/>
    <col min="6146" max="6146" width="1.5" style="11" bestFit="1" customWidth="1"/>
    <col min="6147" max="6147" width="1.5" style="11" customWidth="1"/>
    <col min="6148" max="6148" width="1.83203125" style="11" customWidth="1"/>
    <col min="6149" max="6149" width="1.5" style="11" bestFit="1" customWidth="1"/>
    <col min="6150" max="6150" width="2" style="11" customWidth="1"/>
    <col min="6151" max="6151" width="1.6640625" style="11" customWidth="1"/>
    <col min="6152" max="6152" width="1.6640625" style="11" bestFit="1" customWidth="1"/>
    <col min="6153" max="6153" width="1.5" style="11" bestFit="1" customWidth="1"/>
    <col min="6154" max="6154" width="1.6640625" style="11" bestFit="1" customWidth="1"/>
    <col min="6155" max="6155" width="1.83203125" style="11" bestFit="1" customWidth="1"/>
    <col min="6156" max="6400" width="1.5" style="11"/>
    <col min="6401" max="6401" width="0.33203125" style="11" customWidth="1"/>
    <col min="6402" max="6402" width="1.5" style="11" bestFit="1" customWidth="1"/>
    <col min="6403" max="6403" width="1.5" style="11" customWidth="1"/>
    <col min="6404" max="6404" width="1.83203125" style="11" customWidth="1"/>
    <col min="6405" max="6405" width="1.5" style="11" bestFit="1" customWidth="1"/>
    <col min="6406" max="6406" width="2" style="11" customWidth="1"/>
    <col min="6407" max="6407" width="1.6640625" style="11" customWidth="1"/>
    <col min="6408" max="6408" width="1.6640625" style="11" bestFit="1" customWidth="1"/>
    <col min="6409" max="6409" width="1.5" style="11" bestFit="1" customWidth="1"/>
    <col min="6410" max="6410" width="1.6640625" style="11" bestFit="1" customWidth="1"/>
    <col min="6411" max="6411" width="1.83203125" style="11" bestFit="1" customWidth="1"/>
    <col min="6412" max="6656" width="1.5" style="11"/>
    <col min="6657" max="6657" width="0.33203125" style="11" customWidth="1"/>
    <col min="6658" max="6658" width="1.5" style="11" bestFit="1" customWidth="1"/>
    <col min="6659" max="6659" width="1.5" style="11" customWidth="1"/>
    <col min="6660" max="6660" width="1.83203125" style="11" customWidth="1"/>
    <col min="6661" max="6661" width="1.5" style="11" bestFit="1" customWidth="1"/>
    <col min="6662" max="6662" width="2" style="11" customWidth="1"/>
    <col min="6663" max="6663" width="1.6640625" style="11" customWidth="1"/>
    <col min="6664" max="6664" width="1.6640625" style="11" bestFit="1" customWidth="1"/>
    <col min="6665" max="6665" width="1.5" style="11" bestFit="1" customWidth="1"/>
    <col min="6666" max="6666" width="1.6640625" style="11" bestFit="1" customWidth="1"/>
    <col min="6667" max="6667" width="1.83203125" style="11" bestFit="1" customWidth="1"/>
    <col min="6668" max="6912" width="1.5" style="11"/>
    <col min="6913" max="6913" width="0.33203125" style="11" customWidth="1"/>
    <col min="6914" max="6914" width="1.5" style="11" bestFit="1" customWidth="1"/>
    <col min="6915" max="6915" width="1.5" style="11" customWidth="1"/>
    <col min="6916" max="6916" width="1.83203125" style="11" customWidth="1"/>
    <col min="6917" max="6917" width="1.5" style="11" bestFit="1" customWidth="1"/>
    <col min="6918" max="6918" width="2" style="11" customWidth="1"/>
    <col min="6919" max="6919" width="1.6640625" style="11" customWidth="1"/>
    <col min="6920" max="6920" width="1.6640625" style="11" bestFit="1" customWidth="1"/>
    <col min="6921" max="6921" width="1.5" style="11" bestFit="1" customWidth="1"/>
    <col min="6922" max="6922" width="1.6640625" style="11" bestFit="1" customWidth="1"/>
    <col min="6923" max="6923" width="1.83203125" style="11" bestFit="1" customWidth="1"/>
    <col min="6924" max="7168" width="1.5" style="11"/>
    <col min="7169" max="7169" width="0.33203125" style="11" customWidth="1"/>
    <col min="7170" max="7170" width="1.5" style="11" bestFit="1" customWidth="1"/>
    <col min="7171" max="7171" width="1.5" style="11" customWidth="1"/>
    <col min="7172" max="7172" width="1.83203125" style="11" customWidth="1"/>
    <col min="7173" max="7173" width="1.5" style="11" bestFit="1" customWidth="1"/>
    <col min="7174" max="7174" width="2" style="11" customWidth="1"/>
    <col min="7175" max="7175" width="1.6640625" style="11" customWidth="1"/>
    <col min="7176" max="7176" width="1.6640625" style="11" bestFit="1" customWidth="1"/>
    <col min="7177" max="7177" width="1.5" style="11" bestFit="1" customWidth="1"/>
    <col min="7178" max="7178" width="1.6640625" style="11" bestFit="1" customWidth="1"/>
    <col min="7179" max="7179" width="1.83203125" style="11" bestFit="1" customWidth="1"/>
    <col min="7180" max="7424" width="1.5" style="11"/>
    <col min="7425" max="7425" width="0.33203125" style="11" customWidth="1"/>
    <col min="7426" max="7426" width="1.5" style="11" bestFit="1" customWidth="1"/>
    <col min="7427" max="7427" width="1.5" style="11" customWidth="1"/>
    <col min="7428" max="7428" width="1.83203125" style="11" customWidth="1"/>
    <col min="7429" max="7429" width="1.5" style="11" bestFit="1" customWidth="1"/>
    <col min="7430" max="7430" width="2" style="11" customWidth="1"/>
    <col min="7431" max="7431" width="1.6640625" style="11" customWidth="1"/>
    <col min="7432" max="7432" width="1.6640625" style="11" bestFit="1" customWidth="1"/>
    <col min="7433" max="7433" width="1.5" style="11" bestFit="1" customWidth="1"/>
    <col min="7434" max="7434" width="1.6640625" style="11" bestFit="1" customWidth="1"/>
    <col min="7435" max="7435" width="1.83203125" style="11" bestFit="1" customWidth="1"/>
    <col min="7436" max="7680" width="1.5" style="11"/>
    <col min="7681" max="7681" width="0.33203125" style="11" customWidth="1"/>
    <col min="7682" max="7682" width="1.5" style="11" bestFit="1" customWidth="1"/>
    <col min="7683" max="7683" width="1.5" style="11" customWidth="1"/>
    <col min="7684" max="7684" width="1.83203125" style="11" customWidth="1"/>
    <col min="7685" max="7685" width="1.5" style="11" bestFit="1" customWidth="1"/>
    <col min="7686" max="7686" width="2" style="11" customWidth="1"/>
    <col min="7687" max="7687" width="1.6640625" style="11" customWidth="1"/>
    <col min="7688" max="7688" width="1.6640625" style="11" bestFit="1" customWidth="1"/>
    <col min="7689" max="7689" width="1.5" style="11" bestFit="1" customWidth="1"/>
    <col min="7690" max="7690" width="1.6640625" style="11" bestFit="1" customWidth="1"/>
    <col min="7691" max="7691" width="1.83203125" style="11" bestFit="1" customWidth="1"/>
    <col min="7692" max="7936" width="1.5" style="11"/>
    <col min="7937" max="7937" width="0.33203125" style="11" customWidth="1"/>
    <col min="7938" max="7938" width="1.5" style="11" bestFit="1" customWidth="1"/>
    <col min="7939" max="7939" width="1.5" style="11" customWidth="1"/>
    <col min="7940" max="7940" width="1.83203125" style="11" customWidth="1"/>
    <col min="7941" max="7941" width="1.5" style="11" bestFit="1" customWidth="1"/>
    <col min="7942" max="7942" width="2" style="11" customWidth="1"/>
    <col min="7943" max="7943" width="1.6640625" style="11" customWidth="1"/>
    <col min="7944" max="7944" width="1.6640625" style="11" bestFit="1" customWidth="1"/>
    <col min="7945" max="7945" width="1.5" style="11" bestFit="1" customWidth="1"/>
    <col min="7946" max="7946" width="1.6640625" style="11" bestFit="1" customWidth="1"/>
    <col min="7947" max="7947" width="1.83203125" style="11" bestFit="1" customWidth="1"/>
    <col min="7948" max="8192" width="1.5" style="11"/>
    <col min="8193" max="8193" width="0.33203125" style="11" customWidth="1"/>
    <col min="8194" max="8194" width="1.5" style="11" bestFit="1" customWidth="1"/>
    <col min="8195" max="8195" width="1.5" style="11" customWidth="1"/>
    <col min="8196" max="8196" width="1.83203125" style="11" customWidth="1"/>
    <col min="8197" max="8197" width="1.5" style="11" bestFit="1" customWidth="1"/>
    <col min="8198" max="8198" width="2" style="11" customWidth="1"/>
    <col min="8199" max="8199" width="1.6640625" style="11" customWidth="1"/>
    <col min="8200" max="8200" width="1.6640625" style="11" bestFit="1" customWidth="1"/>
    <col min="8201" max="8201" width="1.5" style="11" bestFit="1" customWidth="1"/>
    <col min="8202" max="8202" width="1.6640625" style="11" bestFit="1" customWidth="1"/>
    <col min="8203" max="8203" width="1.83203125" style="11" bestFit="1" customWidth="1"/>
    <col min="8204" max="8448" width="1.5" style="11"/>
    <col min="8449" max="8449" width="0.33203125" style="11" customWidth="1"/>
    <col min="8450" max="8450" width="1.5" style="11" bestFit="1" customWidth="1"/>
    <col min="8451" max="8451" width="1.5" style="11" customWidth="1"/>
    <col min="8452" max="8452" width="1.83203125" style="11" customWidth="1"/>
    <col min="8453" max="8453" width="1.5" style="11" bestFit="1" customWidth="1"/>
    <col min="8454" max="8454" width="2" style="11" customWidth="1"/>
    <col min="8455" max="8455" width="1.6640625" style="11" customWidth="1"/>
    <col min="8456" max="8456" width="1.6640625" style="11" bestFit="1" customWidth="1"/>
    <col min="8457" max="8457" width="1.5" style="11" bestFit="1" customWidth="1"/>
    <col min="8458" max="8458" width="1.6640625" style="11" bestFit="1" customWidth="1"/>
    <col min="8459" max="8459" width="1.83203125" style="11" bestFit="1" customWidth="1"/>
    <col min="8460" max="8704" width="1.5" style="11"/>
    <col min="8705" max="8705" width="0.33203125" style="11" customWidth="1"/>
    <col min="8706" max="8706" width="1.5" style="11" bestFit="1" customWidth="1"/>
    <col min="8707" max="8707" width="1.5" style="11" customWidth="1"/>
    <col min="8708" max="8708" width="1.83203125" style="11" customWidth="1"/>
    <col min="8709" max="8709" width="1.5" style="11" bestFit="1" customWidth="1"/>
    <col min="8710" max="8710" width="2" style="11" customWidth="1"/>
    <col min="8711" max="8711" width="1.6640625" style="11" customWidth="1"/>
    <col min="8712" max="8712" width="1.6640625" style="11" bestFit="1" customWidth="1"/>
    <col min="8713" max="8713" width="1.5" style="11" bestFit="1" customWidth="1"/>
    <col min="8714" max="8714" width="1.6640625" style="11" bestFit="1" customWidth="1"/>
    <col min="8715" max="8715" width="1.83203125" style="11" bestFit="1" customWidth="1"/>
    <col min="8716" max="8960" width="1.5" style="11"/>
    <col min="8961" max="8961" width="0.33203125" style="11" customWidth="1"/>
    <col min="8962" max="8962" width="1.5" style="11" bestFit="1" customWidth="1"/>
    <col min="8963" max="8963" width="1.5" style="11" customWidth="1"/>
    <col min="8964" max="8964" width="1.83203125" style="11" customWidth="1"/>
    <col min="8965" max="8965" width="1.5" style="11" bestFit="1" customWidth="1"/>
    <col min="8966" max="8966" width="2" style="11" customWidth="1"/>
    <col min="8967" max="8967" width="1.6640625" style="11" customWidth="1"/>
    <col min="8968" max="8968" width="1.6640625" style="11" bestFit="1" customWidth="1"/>
    <col min="8969" max="8969" width="1.5" style="11" bestFit="1" customWidth="1"/>
    <col min="8970" max="8970" width="1.6640625" style="11" bestFit="1" customWidth="1"/>
    <col min="8971" max="8971" width="1.83203125" style="11" bestFit="1" customWidth="1"/>
    <col min="8972" max="9216" width="1.5" style="11"/>
    <col min="9217" max="9217" width="0.33203125" style="11" customWidth="1"/>
    <col min="9218" max="9218" width="1.5" style="11" bestFit="1" customWidth="1"/>
    <col min="9219" max="9219" width="1.5" style="11" customWidth="1"/>
    <col min="9220" max="9220" width="1.83203125" style="11" customWidth="1"/>
    <col min="9221" max="9221" width="1.5" style="11" bestFit="1" customWidth="1"/>
    <col min="9222" max="9222" width="2" style="11" customWidth="1"/>
    <col min="9223" max="9223" width="1.6640625" style="11" customWidth="1"/>
    <col min="9224" max="9224" width="1.6640625" style="11" bestFit="1" customWidth="1"/>
    <col min="9225" max="9225" width="1.5" style="11" bestFit="1" customWidth="1"/>
    <col min="9226" max="9226" width="1.6640625" style="11" bestFit="1" customWidth="1"/>
    <col min="9227" max="9227" width="1.83203125" style="11" bestFit="1" customWidth="1"/>
    <col min="9228" max="9472" width="1.5" style="11"/>
    <col min="9473" max="9473" width="0.33203125" style="11" customWidth="1"/>
    <col min="9474" max="9474" width="1.5" style="11" bestFit="1" customWidth="1"/>
    <col min="9475" max="9475" width="1.5" style="11" customWidth="1"/>
    <col min="9476" max="9476" width="1.83203125" style="11" customWidth="1"/>
    <col min="9477" max="9477" width="1.5" style="11" bestFit="1" customWidth="1"/>
    <col min="9478" max="9478" width="2" style="11" customWidth="1"/>
    <col min="9479" max="9479" width="1.6640625" style="11" customWidth="1"/>
    <col min="9480" max="9480" width="1.6640625" style="11" bestFit="1" customWidth="1"/>
    <col min="9481" max="9481" width="1.5" style="11" bestFit="1" customWidth="1"/>
    <col min="9482" max="9482" width="1.6640625" style="11" bestFit="1" customWidth="1"/>
    <col min="9483" max="9483" width="1.83203125" style="11" bestFit="1" customWidth="1"/>
    <col min="9484" max="9728" width="1.5" style="11"/>
    <col min="9729" max="9729" width="0.33203125" style="11" customWidth="1"/>
    <col min="9730" max="9730" width="1.5" style="11" bestFit="1" customWidth="1"/>
    <col min="9731" max="9731" width="1.5" style="11" customWidth="1"/>
    <col min="9732" max="9732" width="1.83203125" style="11" customWidth="1"/>
    <col min="9733" max="9733" width="1.5" style="11" bestFit="1" customWidth="1"/>
    <col min="9734" max="9734" width="2" style="11" customWidth="1"/>
    <col min="9735" max="9735" width="1.6640625" style="11" customWidth="1"/>
    <col min="9736" max="9736" width="1.6640625" style="11" bestFit="1" customWidth="1"/>
    <col min="9737" max="9737" width="1.5" style="11" bestFit="1" customWidth="1"/>
    <col min="9738" max="9738" width="1.6640625" style="11" bestFit="1" customWidth="1"/>
    <col min="9739" max="9739" width="1.83203125" style="11" bestFit="1" customWidth="1"/>
    <col min="9740" max="9984" width="1.5" style="11"/>
    <col min="9985" max="9985" width="0.33203125" style="11" customWidth="1"/>
    <col min="9986" max="9986" width="1.5" style="11" bestFit="1" customWidth="1"/>
    <col min="9987" max="9987" width="1.5" style="11" customWidth="1"/>
    <col min="9988" max="9988" width="1.83203125" style="11" customWidth="1"/>
    <col min="9989" max="9989" width="1.5" style="11" bestFit="1" customWidth="1"/>
    <col min="9990" max="9990" width="2" style="11" customWidth="1"/>
    <col min="9991" max="9991" width="1.6640625" style="11" customWidth="1"/>
    <col min="9992" max="9992" width="1.6640625" style="11" bestFit="1" customWidth="1"/>
    <col min="9993" max="9993" width="1.5" style="11" bestFit="1" customWidth="1"/>
    <col min="9994" max="9994" width="1.6640625" style="11" bestFit="1" customWidth="1"/>
    <col min="9995" max="9995" width="1.83203125" style="11" bestFit="1" customWidth="1"/>
    <col min="9996" max="10240" width="1.5" style="11"/>
    <col min="10241" max="10241" width="0.33203125" style="11" customWidth="1"/>
    <col min="10242" max="10242" width="1.5" style="11" bestFit="1" customWidth="1"/>
    <col min="10243" max="10243" width="1.5" style="11" customWidth="1"/>
    <col min="10244" max="10244" width="1.83203125" style="11" customWidth="1"/>
    <col min="10245" max="10245" width="1.5" style="11" bestFit="1" customWidth="1"/>
    <col min="10246" max="10246" width="2" style="11" customWidth="1"/>
    <col min="10247" max="10247" width="1.6640625" style="11" customWidth="1"/>
    <col min="10248" max="10248" width="1.6640625" style="11" bestFit="1" customWidth="1"/>
    <col min="10249" max="10249" width="1.5" style="11" bestFit="1" customWidth="1"/>
    <col min="10250" max="10250" width="1.6640625" style="11" bestFit="1" customWidth="1"/>
    <col min="10251" max="10251" width="1.83203125" style="11" bestFit="1" customWidth="1"/>
    <col min="10252" max="10496" width="1.5" style="11"/>
    <col min="10497" max="10497" width="0.33203125" style="11" customWidth="1"/>
    <col min="10498" max="10498" width="1.5" style="11" bestFit="1" customWidth="1"/>
    <col min="10499" max="10499" width="1.5" style="11" customWidth="1"/>
    <col min="10500" max="10500" width="1.83203125" style="11" customWidth="1"/>
    <col min="10501" max="10501" width="1.5" style="11" bestFit="1" customWidth="1"/>
    <col min="10502" max="10502" width="2" style="11" customWidth="1"/>
    <col min="10503" max="10503" width="1.6640625" style="11" customWidth="1"/>
    <col min="10504" max="10504" width="1.6640625" style="11" bestFit="1" customWidth="1"/>
    <col min="10505" max="10505" width="1.5" style="11" bestFit="1" customWidth="1"/>
    <col min="10506" max="10506" width="1.6640625" style="11" bestFit="1" customWidth="1"/>
    <col min="10507" max="10507" width="1.83203125" style="11" bestFit="1" customWidth="1"/>
    <col min="10508" max="10752" width="1.5" style="11"/>
    <col min="10753" max="10753" width="0.33203125" style="11" customWidth="1"/>
    <col min="10754" max="10754" width="1.5" style="11" bestFit="1" customWidth="1"/>
    <col min="10755" max="10755" width="1.5" style="11" customWidth="1"/>
    <col min="10756" max="10756" width="1.83203125" style="11" customWidth="1"/>
    <col min="10757" max="10757" width="1.5" style="11" bestFit="1" customWidth="1"/>
    <col min="10758" max="10758" width="2" style="11" customWidth="1"/>
    <col min="10759" max="10759" width="1.6640625" style="11" customWidth="1"/>
    <col min="10760" max="10760" width="1.6640625" style="11" bestFit="1" customWidth="1"/>
    <col min="10761" max="10761" width="1.5" style="11" bestFit="1" customWidth="1"/>
    <col min="10762" max="10762" width="1.6640625" style="11" bestFit="1" customWidth="1"/>
    <col min="10763" max="10763" width="1.83203125" style="11" bestFit="1" customWidth="1"/>
    <col min="10764" max="11008" width="1.5" style="11"/>
    <col min="11009" max="11009" width="0.33203125" style="11" customWidth="1"/>
    <col min="11010" max="11010" width="1.5" style="11" bestFit="1" customWidth="1"/>
    <col min="11011" max="11011" width="1.5" style="11" customWidth="1"/>
    <col min="11012" max="11012" width="1.83203125" style="11" customWidth="1"/>
    <col min="11013" max="11013" width="1.5" style="11" bestFit="1" customWidth="1"/>
    <col min="11014" max="11014" width="2" style="11" customWidth="1"/>
    <col min="11015" max="11015" width="1.6640625" style="11" customWidth="1"/>
    <col min="11016" max="11016" width="1.6640625" style="11" bestFit="1" customWidth="1"/>
    <col min="11017" max="11017" width="1.5" style="11" bestFit="1" customWidth="1"/>
    <col min="11018" max="11018" width="1.6640625" style="11" bestFit="1" customWidth="1"/>
    <col min="11019" max="11019" width="1.83203125" style="11" bestFit="1" customWidth="1"/>
    <col min="11020" max="11264" width="1.5" style="11"/>
    <col min="11265" max="11265" width="0.33203125" style="11" customWidth="1"/>
    <col min="11266" max="11266" width="1.5" style="11" bestFit="1" customWidth="1"/>
    <col min="11267" max="11267" width="1.5" style="11" customWidth="1"/>
    <col min="11268" max="11268" width="1.83203125" style="11" customWidth="1"/>
    <col min="11269" max="11269" width="1.5" style="11" bestFit="1" customWidth="1"/>
    <col min="11270" max="11270" width="2" style="11" customWidth="1"/>
    <col min="11271" max="11271" width="1.6640625" style="11" customWidth="1"/>
    <col min="11272" max="11272" width="1.6640625" style="11" bestFit="1" customWidth="1"/>
    <col min="11273" max="11273" width="1.5" style="11" bestFit="1" customWidth="1"/>
    <col min="11274" max="11274" width="1.6640625" style="11" bestFit="1" customWidth="1"/>
    <col min="11275" max="11275" width="1.83203125" style="11" bestFit="1" customWidth="1"/>
    <col min="11276" max="11520" width="1.5" style="11"/>
    <col min="11521" max="11521" width="0.33203125" style="11" customWidth="1"/>
    <col min="11522" max="11522" width="1.5" style="11" bestFit="1" customWidth="1"/>
    <col min="11523" max="11523" width="1.5" style="11" customWidth="1"/>
    <col min="11524" max="11524" width="1.83203125" style="11" customWidth="1"/>
    <col min="11525" max="11525" width="1.5" style="11" bestFit="1" customWidth="1"/>
    <col min="11526" max="11526" width="2" style="11" customWidth="1"/>
    <col min="11527" max="11527" width="1.6640625" style="11" customWidth="1"/>
    <col min="11528" max="11528" width="1.6640625" style="11" bestFit="1" customWidth="1"/>
    <col min="11529" max="11529" width="1.5" style="11" bestFit="1" customWidth="1"/>
    <col min="11530" max="11530" width="1.6640625" style="11" bestFit="1" customWidth="1"/>
    <col min="11531" max="11531" width="1.83203125" style="11" bestFit="1" customWidth="1"/>
    <col min="11532" max="11776" width="1.5" style="11"/>
    <col min="11777" max="11777" width="0.33203125" style="11" customWidth="1"/>
    <col min="11778" max="11778" width="1.5" style="11" bestFit="1" customWidth="1"/>
    <col min="11779" max="11779" width="1.5" style="11" customWidth="1"/>
    <col min="11780" max="11780" width="1.83203125" style="11" customWidth="1"/>
    <col min="11781" max="11781" width="1.5" style="11" bestFit="1" customWidth="1"/>
    <col min="11782" max="11782" width="2" style="11" customWidth="1"/>
    <col min="11783" max="11783" width="1.6640625" style="11" customWidth="1"/>
    <col min="11784" max="11784" width="1.6640625" style="11" bestFit="1" customWidth="1"/>
    <col min="11785" max="11785" width="1.5" style="11" bestFit="1" customWidth="1"/>
    <col min="11786" max="11786" width="1.6640625" style="11" bestFit="1" customWidth="1"/>
    <col min="11787" max="11787" width="1.83203125" style="11" bestFit="1" customWidth="1"/>
    <col min="11788" max="12032" width="1.5" style="11"/>
    <col min="12033" max="12033" width="0.33203125" style="11" customWidth="1"/>
    <col min="12034" max="12034" width="1.5" style="11" bestFit="1" customWidth="1"/>
    <col min="12035" max="12035" width="1.5" style="11" customWidth="1"/>
    <col min="12036" max="12036" width="1.83203125" style="11" customWidth="1"/>
    <col min="12037" max="12037" width="1.5" style="11" bestFit="1" customWidth="1"/>
    <col min="12038" max="12038" width="2" style="11" customWidth="1"/>
    <col min="12039" max="12039" width="1.6640625" style="11" customWidth="1"/>
    <col min="12040" max="12040" width="1.6640625" style="11" bestFit="1" customWidth="1"/>
    <col min="12041" max="12041" width="1.5" style="11" bestFit="1" customWidth="1"/>
    <col min="12042" max="12042" width="1.6640625" style="11" bestFit="1" customWidth="1"/>
    <col min="12043" max="12043" width="1.83203125" style="11" bestFit="1" customWidth="1"/>
    <col min="12044" max="12288" width="1.5" style="11"/>
    <col min="12289" max="12289" width="0.33203125" style="11" customWidth="1"/>
    <col min="12290" max="12290" width="1.5" style="11" bestFit="1" customWidth="1"/>
    <col min="12291" max="12291" width="1.5" style="11" customWidth="1"/>
    <col min="12292" max="12292" width="1.83203125" style="11" customWidth="1"/>
    <col min="12293" max="12293" width="1.5" style="11" bestFit="1" customWidth="1"/>
    <col min="12294" max="12294" width="2" style="11" customWidth="1"/>
    <col min="12295" max="12295" width="1.6640625" style="11" customWidth="1"/>
    <col min="12296" max="12296" width="1.6640625" style="11" bestFit="1" customWidth="1"/>
    <col min="12297" max="12297" width="1.5" style="11" bestFit="1" customWidth="1"/>
    <col min="12298" max="12298" width="1.6640625" style="11" bestFit="1" customWidth="1"/>
    <col min="12299" max="12299" width="1.83203125" style="11" bestFit="1" customWidth="1"/>
    <col min="12300" max="12544" width="1.5" style="11"/>
    <col min="12545" max="12545" width="0.33203125" style="11" customWidth="1"/>
    <col min="12546" max="12546" width="1.5" style="11" bestFit="1" customWidth="1"/>
    <col min="12547" max="12547" width="1.5" style="11" customWidth="1"/>
    <col min="12548" max="12548" width="1.83203125" style="11" customWidth="1"/>
    <col min="12549" max="12549" width="1.5" style="11" bestFit="1" customWidth="1"/>
    <col min="12550" max="12550" width="2" style="11" customWidth="1"/>
    <col min="12551" max="12551" width="1.6640625" style="11" customWidth="1"/>
    <col min="12552" max="12552" width="1.6640625" style="11" bestFit="1" customWidth="1"/>
    <col min="12553" max="12553" width="1.5" style="11" bestFit="1" customWidth="1"/>
    <col min="12554" max="12554" width="1.6640625" style="11" bestFit="1" customWidth="1"/>
    <col min="12555" max="12555" width="1.83203125" style="11" bestFit="1" customWidth="1"/>
    <col min="12556" max="12800" width="1.5" style="11"/>
    <col min="12801" max="12801" width="0.33203125" style="11" customWidth="1"/>
    <col min="12802" max="12802" width="1.5" style="11" bestFit="1" customWidth="1"/>
    <col min="12803" max="12803" width="1.5" style="11" customWidth="1"/>
    <col min="12804" max="12804" width="1.83203125" style="11" customWidth="1"/>
    <col min="12805" max="12805" width="1.5" style="11" bestFit="1" customWidth="1"/>
    <col min="12806" max="12806" width="2" style="11" customWidth="1"/>
    <col min="12807" max="12807" width="1.6640625" style="11" customWidth="1"/>
    <col min="12808" max="12808" width="1.6640625" style="11" bestFit="1" customWidth="1"/>
    <col min="12809" max="12809" width="1.5" style="11" bestFit="1" customWidth="1"/>
    <col min="12810" max="12810" width="1.6640625" style="11" bestFit="1" customWidth="1"/>
    <col min="12811" max="12811" width="1.83203125" style="11" bestFit="1" customWidth="1"/>
    <col min="12812" max="13056" width="1.5" style="11"/>
    <col min="13057" max="13057" width="0.33203125" style="11" customWidth="1"/>
    <col min="13058" max="13058" width="1.5" style="11" bestFit="1" customWidth="1"/>
    <col min="13059" max="13059" width="1.5" style="11" customWidth="1"/>
    <col min="13060" max="13060" width="1.83203125" style="11" customWidth="1"/>
    <col min="13061" max="13061" width="1.5" style="11" bestFit="1" customWidth="1"/>
    <col min="13062" max="13062" width="2" style="11" customWidth="1"/>
    <col min="13063" max="13063" width="1.6640625" style="11" customWidth="1"/>
    <col min="13064" max="13064" width="1.6640625" style="11" bestFit="1" customWidth="1"/>
    <col min="13065" max="13065" width="1.5" style="11" bestFit="1" customWidth="1"/>
    <col min="13066" max="13066" width="1.6640625" style="11" bestFit="1" customWidth="1"/>
    <col min="13067" max="13067" width="1.83203125" style="11" bestFit="1" customWidth="1"/>
    <col min="13068" max="13312" width="1.5" style="11"/>
    <col min="13313" max="13313" width="0.33203125" style="11" customWidth="1"/>
    <col min="13314" max="13314" width="1.5" style="11" bestFit="1" customWidth="1"/>
    <col min="13315" max="13315" width="1.5" style="11" customWidth="1"/>
    <col min="13316" max="13316" width="1.83203125" style="11" customWidth="1"/>
    <col min="13317" max="13317" width="1.5" style="11" bestFit="1" customWidth="1"/>
    <col min="13318" max="13318" width="2" style="11" customWidth="1"/>
    <col min="13319" max="13319" width="1.6640625" style="11" customWidth="1"/>
    <col min="13320" max="13320" width="1.6640625" style="11" bestFit="1" customWidth="1"/>
    <col min="13321" max="13321" width="1.5" style="11" bestFit="1" customWidth="1"/>
    <col min="13322" max="13322" width="1.6640625" style="11" bestFit="1" customWidth="1"/>
    <col min="13323" max="13323" width="1.83203125" style="11" bestFit="1" customWidth="1"/>
    <col min="13324" max="13568" width="1.5" style="11"/>
    <col min="13569" max="13569" width="0.33203125" style="11" customWidth="1"/>
    <col min="13570" max="13570" width="1.5" style="11" bestFit="1" customWidth="1"/>
    <col min="13571" max="13571" width="1.5" style="11" customWidth="1"/>
    <col min="13572" max="13572" width="1.83203125" style="11" customWidth="1"/>
    <col min="13573" max="13573" width="1.5" style="11" bestFit="1" customWidth="1"/>
    <col min="13574" max="13574" width="2" style="11" customWidth="1"/>
    <col min="13575" max="13575" width="1.6640625" style="11" customWidth="1"/>
    <col min="13576" max="13576" width="1.6640625" style="11" bestFit="1" customWidth="1"/>
    <col min="13577" max="13577" width="1.5" style="11" bestFit="1" customWidth="1"/>
    <col min="13578" max="13578" width="1.6640625" style="11" bestFit="1" customWidth="1"/>
    <col min="13579" max="13579" width="1.83203125" style="11" bestFit="1" customWidth="1"/>
    <col min="13580" max="13824" width="1.5" style="11"/>
    <col min="13825" max="13825" width="0.33203125" style="11" customWidth="1"/>
    <col min="13826" max="13826" width="1.5" style="11" bestFit="1" customWidth="1"/>
    <col min="13827" max="13827" width="1.5" style="11" customWidth="1"/>
    <col min="13828" max="13828" width="1.83203125" style="11" customWidth="1"/>
    <col min="13829" max="13829" width="1.5" style="11" bestFit="1" customWidth="1"/>
    <col min="13830" max="13830" width="2" style="11" customWidth="1"/>
    <col min="13831" max="13831" width="1.6640625" style="11" customWidth="1"/>
    <col min="13832" max="13832" width="1.6640625" style="11" bestFit="1" customWidth="1"/>
    <col min="13833" max="13833" width="1.5" style="11" bestFit="1" customWidth="1"/>
    <col min="13834" max="13834" width="1.6640625" style="11" bestFit="1" customWidth="1"/>
    <col min="13835" max="13835" width="1.83203125" style="11" bestFit="1" customWidth="1"/>
    <col min="13836" max="14080" width="1.5" style="11"/>
    <col min="14081" max="14081" width="0.33203125" style="11" customWidth="1"/>
    <col min="14082" max="14082" width="1.5" style="11" bestFit="1" customWidth="1"/>
    <col min="14083" max="14083" width="1.5" style="11" customWidth="1"/>
    <col min="14084" max="14084" width="1.83203125" style="11" customWidth="1"/>
    <col min="14085" max="14085" width="1.5" style="11" bestFit="1" customWidth="1"/>
    <col min="14086" max="14086" width="2" style="11" customWidth="1"/>
    <col min="14087" max="14087" width="1.6640625" style="11" customWidth="1"/>
    <col min="14088" max="14088" width="1.6640625" style="11" bestFit="1" customWidth="1"/>
    <col min="14089" max="14089" width="1.5" style="11" bestFit="1" customWidth="1"/>
    <col min="14090" max="14090" width="1.6640625" style="11" bestFit="1" customWidth="1"/>
    <col min="14091" max="14091" width="1.83203125" style="11" bestFit="1" customWidth="1"/>
    <col min="14092" max="14336" width="1.5" style="11"/>
    <col min="14337" max="14337" width="0.33203125" style="11" customWidth="1"/>
    <col min="14338" max="14338" width="1.5" style="11" bestFit="1" customWidth="1"/>
    <col min="14339" max="14339" width="1.5" style="11" customWidth="1"/>
    <col min="14340" max="14340" width="1.83203125" style="11" customWidth="1"/>
    <col min="14341" max="14341" width="1.5" style="11" bestFit="1" customWidth="1"/>
    <col min="14342" max="14342" width="2" style="11" customWidth="1"/>
    <col min="14343" max="14343" width="1.6640625" style="11" customWidth="1"/>
    <col min="14344" max="14344" width="1.6640625" style="11" bestFit="1" customWidth="1"/>
    <col min="14345" max="14345" width="1.5" style="11" bestFit="1" customWidth="1"/>
    <col min="14346" max="14346" width="1.6640625" style="11" bestFit="1" customWidth="1"/>
    <col min="14347" max="14347" width="1.83203125" style="11" bestFit="1" customWidth="1"/>
    <col min="14348" max="14592" width="1.5" style="11"/>
    <col min="14593" max="14593" width="0.33203125" style="11" customWidth="1"/>
    <col min="14594" max="14594" width="1.5" style="11" bestFit="1" customWidth="1"/>
    <col min="14595" max="14595" width="1.5" style="11" customWidth="1"/>
    <col min="14596" max="14596" width="1.83203125" style="11" customWidth="1"/>
    <col min="14597" max="14597" width="1.5" style="11" bestFit="1" customWidth="1"/>
    <col min="14598" max="14598" width="2" style="11" customWidth="1"/>
    <col min="14599" max="14599" width="1.6640625" style="11" customWidth="1"/>
    <col min="14600" max="14600" width="1.6640625" style="11" bestFit="1" customWidth="1"/>
    <col min="14601" max="14601" width="1.5" style="11" bestFit="1" customWidth="1"/>
    <col min="14602" max="14602" width="1.6640625" style="11" bestFit="1" customWidth="1"/>
    <col min="14603" max="14603" width="1.83203125" style="11" bestFit="1" customWidth="1"/>
    <col min="14604" max="14848" width="1.5" style="11"/>
    <col min="14849" max="14849" width="0.33203125" style="11" customWidth="1"/>
    <col min="14850" max="14850" width="1.5" style="11" bestFit="1" customWidth="1"/>
    <col min="14851" max="14851" width="1.5" style="11" customWidth="1"/>
    <col min="14852" max="14852" width="1.83203125" style="11" customWidth="1"/>
    <col min="14853" max="14853" width="1.5" style="11" bestFit="1" customWidth="1"/>
    <col min="14854" max="14854" width="2" style="11" customWidth="1"/>
    <col min="14855" max="14855" width="1.6640625" style="11" customWidth="1"/>
    <col min="14856" max="14856" width="1.6640625" style="11" bestFit="1" customWidth="1"/>
    <col min="14857" max="14857" width="1.5" style="11" bestFit="1" customWidth="1"/>
    <col min="14858" max="14858" width="1.6640625" style="11" bestFit="1" customWidth="1"/>
    <col min="14859" max="14859" width="1.83203125" style="11" bestFit="1" customWidth="1"/>
    <col min="14860" max="15104" width="1.5" style="11"/>
    <col min="15105" max="15105" width="0.33203125" style="11" customWidth="1"/>
    <col min="15106" max="15106" width="1.5" style="11" bestFit="1" customWidth="1"/>
    <col min="15107" max="15107" width="1.5" style="11" customWidth="1"/>
    <col min="15108" max="15108" width="1.83203125" style="11" customWidth="1"/>
    <col min="15109" max="15109" width="1.5" style="11" bestFit="1" customWidth="1"/>
    <col min="15110" max="15110" width="2" style="11" customWidth="1"/>
    <col min="15111" max="15111" width="1.6640625" style="11" customWidth="1"/>
    <col min="15112" max="15112" width="1.6640625" style="11" bestFit="1" customWidth="1"/>
    <col min="15113" max="15113" width="1.5" style="11" bestFit="1" customWidth="1"/>
    <col min="15114" max="15114" width="1.6640625" style="11" bestFit="1" customWidth="1"/>
    <col min="15115" max="15115" width="1.83203125" style="11" bestFit="1" customWidth="1"/>
    <col min="15116" max="15360" width="1.5" style="11"/>
    <col min="15361" max="15361" width="0.33203125" style="11" customWidth="1"/>
    <col min="15362" max="15362" width="1.5" style="11" bestFit="1" customWidth="1"/>
    <col min="15363" max="15363" width="1.5" style="11" customWidth="1"/>
    <col min="15364" max="15364" width="1.83203125" style="11" customWidth="1"/>
    <col min="15365" max="15365" width="1.5" style="11" bestFit="1" customWidth="1"/>
    <col min="15366" max="15366" width="2" style="11" customWidth="1"/>
    <col min="15367" max="15367" width="1.6640625" style="11" customWidth="1"/>
    <col min="15368" max="15368" width="1.6640625" style="11" bestFit="1" customWidth="1"/>
    <col min="15369" max="15369" width="1.5" style="11" bestFit="1" customWidth="1"/>
    <col min="15370" max="15370" width="1.6640625" style="11" bestFit="1" customWidth="1"/>
    <col min="15371" max="15371" width="1.83203125" style="11" bestFit="1" customWidth="1"/>
    <col min="15372" max="15616" width="1.5" style="11"/>
    <col min="15617" max="15617" width="0.33203125" style="11" customWidth="1"/>
    <col min="15618" max="15618" width="1.5" style="11" bestFit="1" customWidth="1"/>
    <col min="15619" max="15619" width="1.5" style="11" customWidth="1"/>
    <col min="15620" max="15620" width="1.83203125" style="11" customWidth="1"/>
    <col min="15621" max="15621" width="1.5" style="11" bestFit="1" customWidth="1"/>
    <col min="15622" max="15622" width="2" style="11" customWidth="1"/>
    <col min="15623" max="15623" width="1.6640625" style="11" customWidth="1"/>
    <col min="15624" max="15624" width="1.6640625" style="11" bestFit="1" customWidth="1"/>
    <col min="15625" max="15625" width="1.5" style="11" bestFit="1" customWidth="1"/>
    <col min="15626" max="15626" width="1.6640625" style="11" bestFit="1" customWidth="1"/>
    <col min="15627" max="15627" width="1.83203125" style="11" bestFit="1" customWidth="1"/>
    <col min="15628" max="15872" width="1.5" style="11"/>
    <col min="15873" max="15873" width="0.33203125" style="11" customWidth="1"/>
    <col min="15874" max="15874" width="1.5" style="11" bestFit="1" customWidth="1"/>
    <col min="15875" max="15875" width="1.5" style="11" customWidth="1"/>
    <col min="15876" max="15876" width="1.83203125" style="11" customWidth="1"/>
    <col min="15877" max="15877" width="1.5" style="11" bestFit="1" customWidth="1"/>
    <col min="15878" max="15878" width="2" style="11" customWidth="1"/>
    <col min="15879" max="15879" width="1.6640625" style="11" customWidth="1"/>
    <col min="15880" max="15880" width="1.6640625" style="11" bestFit="1" customWidth="1"/>
    <col min="15881" max="15881" width="1.5" style="11" bestFit="1" customWidth="1"/>
    <col min="15882" max="15882" width="1.6640625" style="11" bestFit="1" customWidth="1"/>
    <col min="15883" max="15883" width="1.83203125" style="11" bestFit="1" customWidth="1"/>
    <col min="15884" max="16128" width="1.5" style="11"/>
    <col min="16129" max="16129" width="0.33203125" style="11" customWidth="1"/>
    <col min="16130" max="16130" width="1.5" style="11" bestFit="1" customWidth="1"/>
    <col min="16131" max="16131" width="1.5" style="11" customWidth="1"/>
    <col min="16132" max="16132" width="1.83203125" style="11" customWidth="1"/>
    <col min="16133" max="16133" width="1.5" style="11" bestFit="1" customWidth="1"/>
    <col min="16134" max="16134" width="2" style="11" customWidth="1"/>
    <col min="16135" max="16135" width="1.6640625" style="11" customWidth="1"/>
    <col min="16136" max="16136" width="1.6640625" style="11" bestFit="1" customWidth="1"/>
    <col min="16137" max="16137" width="1.5" style="11" bestFit="1" customWidth="1"/>
    <col min="16138" max="16138" width="1.6640625" style="11" bestFit="1" customWidth="1"/>
    <col min="16139" max="16139" width="1.83203125" style="11" bestFit="1" customWidth="1"/>
    <col min="16140" max="16384" width="1.5" style="11"/>
  </cols>
  <sheetData>
    <row r="1" spans="2:12" s="155" customFormat="1" ht="63.75" customHeight="1">
      <c r="B1" s="170"/>
      <c r="C1" s="156"/>
      <c r="D1" s="156"/>
      <c r="E1" s="156"/>
      <c r="F1" s="156"/>
      <c r="G1" s="156"/>
      <c r="H1" s="156"/>
      <c r="I1" s="156"/>
      <c r="J1" s="156"/>
      <c r="K1" s="156"/>
    </row>
    <row r="2" spans="2:12">
      <c r="B2" s="190" t="s">
        <v>0</v>
      </c>
      <c r="C2" s="190"/>
      <c r="D2" s="190"/>
      <c r="E2" s="190"/>
      <c r="F2" s="190"/>
      <c r="G2" s="190"/>
      <c r="H2" s="190"/>
      <c r="I2" s="190"/>
      <c r="J2" s="190"/>
      <c r="K2" s="38"/>
    </row>
    <row r="3" spans="2:12">
      <c r="B3" s="39"/>
      <c r="C3" s="39"/>
      <c r="D3" s="39"/>
      <c r="E3" s="39"/>
      <c r="F3" s="39"/>
      <c r="G3" s="39"/>
      <c r="H3" s="39"/>
      <c r="I3" s="39"/>
      <c r="J3" s="39"/>
      <c r="K3" s="40" t="s">
        <v>1</v>
      </c>
    </row>
    <row r="4" spans="2:12">
      <c r="B4" s="41" t="s">
        <v>2</v>
      </c>
      <c r="C4" s="42"/>
      <c r="D4" s="191" t="s">
        <v>3</v>
      </c>
      <c r="E4" s="191"/>
      <c r="F4" s="191" t="s">
        <v>4</v>
      </c>
      <c r="G4" s="191"/>
      <c r="H4" s="42" t="s">
        <v>5</v>
      </c>
      <c r="I4" s="42"/>
      <c r="J4" s="191" t="s">
        <v>6</v>
      </c>
      <c r="K4" s="192"/>
      <c r="L4" s="11" t="s">
        <v>1</v>
      </c>
    </row>
    <row r="5" spans="2:12">
      <c r="B5" s="43">
        <v>8</v>
      </c>
      <c r="C5" s="38"/>
      <c r="D5" s="193" t="s">
        <v>136</v>
      </c>
      <c r="E5" s="193"/>
      <c r="F5" s="193" t="s">
        <v>137</v>
      </c>
      <c r="G5" s="193"/>
      <c r="H5" s="44">
        <v>92115</v>
      </c>
      <c r="I5" s="38"/>
      <c r="J5" s="38" t="s">
        <v>1</v>
      </c>
      <c r="K5" s="45" t="s">
        <v>1</v>
      </c>
      <c r="L5" s="11" t="s">
        <v>1</v>
      </c>
    </row>
    <row r="6" spans="2:12">
      <c r="B6" s="46"/>
      <c r="C6" s="38"/>
      <c r="D6" s="38"/>
      <c r="E6" s="38"/>
      <c r="F6" s="38"/>
      <c r="G6" s="38"/>
      <c r="H6" s="38"/>
      <c r="I6" s="38"/>
      <c r="J6" s="38"/>
      <c r="K6" s="47"/>
    </row>
    <row r="7" spans="2:12">
      <c r="B7" s="194" t="s">
        <v>8</v>
      </c>
      <c r="C7" s="195"/>
      <c r="D7" s="195" t="s">
        <v>9</v>
      </c>
      <c r="E7" s="195"/>
      <c r="F7" s="195" t="s">
        <v>10</v>
      </c>
      <c r="G7" s="195"/>
      <c r="H7" s="48"/>
      <c r="I7" s="195" t="s">
        <v>11</v>
      </c>
      <c r="J7" s="198"/>
      <c r="K7" s="49"/>
    </row>
    <row r="8" spans="2:12">
      <c r="B8" s="196"/>
      <c r="C8" s="197"/>
      <c r="D8" s="50" t="s">
        <v>12</v>
      </c>
      <c r="E8" s="50" t="s">
        <v>13</v>
      </c>
      <c r="F8" s="50" t="s">
        <v>12</v>
      </c>
      <c r="G8" s="50" t="s">
        <v>13</v>
      </c>
      <c r="H8" s="51"/>
      <c r="I8" s="199"/>
      <c r="J8" s="199"/>
      <c r="K8" s="52"/>
    </row>
    <row r="9" spans="2:12">
      <c r="B9" s="200">
        <v>2449000</v>
      </c>
      <c r="C9" s="201"/>
      <c r="D9" s="53">
        <f>B9/E36</f>
        <v>14.132688506038118</v>
      </c>
      <c r="E9" s="53">
        <f>B9/F36</f>
        <v>11.394937651219058</v>
      </c>
      <c r="F9" s="183">
        <f>E40/B9</f>
        <v>4.0298452493383013E-2</v>
      </c>
      <c r="G9" s="183">
        <f>F40/B9</f>
        <v>5.6873767807347896E-2</v>
      </c>
      <c r="H9" s="54"/>
      <c r="I9" s="201">
        <f>B9/B5</f>
        <v>306125</v>
      </c>
      <c r="J9" s="201"/>
      <c r="K9" s="55"/>
    </row>
    <row r="10" spans="2:12">
      <c r="B10" s="46" t="s">
        <v>14</v>
      </c>
      <c r="C10" s="38"/>
      <c r="D10" s="38"/>
      <c r="E10" s="38"/>
      <c r="F10" s="38"/>
      <c r="G10" s="38"/>
      <c r="H10" s="38"/>
      <c r="I10" s="38"/>
      <c r="J10" s="38"/>
      <c r="K10" s="47"/>
    </row>
    <row r="11" spans="2:12">
      <c r="B11" s="202" t="s">
        <v>15</v>
      </c>
      <c r="C11" s="203"/>
      <c r="D11" s="56" t="s">
        <v>16</v>
      </c>
      <c r="E11" s="57"/>
      <c r="F11" s="56" t="s">
        <v>17</v>
      </c>
      <c r="G11" s="57"/>
      <c r="H11" s="58"/>
      <c r="I11" s="204" t="s">
        <v>18</v>
      </c>
      <c r="J11" s="204"/>
      <c r="K11" s="59"/>
    </row>
    <row r="12" spans="2:12">
      <c r="B12" s="60" t="s">
        <v>19</v>
      </c>
      <c r="C12" s="61"/>
      <c r="D12" s="62" t="s">
        <v>19</v>
      </c>
      <c r="E12" s="61"/>
      <c r="F12" s="62" t="s">
        <v>19</v>
      </c>
      <c r="G12" s="61"/>
      <c r="H12" s="62"/>
      <c r="I12" s="205" t="s">
        <v>19</v>
      </c>
      <c r="J12" s="205"/>
      <c r="K12" s="63"/>
    </row>
    <row r="13" spans="2:12">
      <c r="B13" s="64">
        <f>B9/D13</f>
        <v>530.54592720970538</v>
      </c>
      <c r="C13" s="38"/>
      <c r="D13" s="65">
        <v>4616</v>
      </c>
      <c r="E13" s="38"/>
      <c r="F13" s="65">
        <v>6258</v>
      </c>
      <c r="G13" s="38"/>
      <c r="H13" s="44"/>
      <c r="I13" s="193">
        <v>1970</v>
      </c>
      <c r="J13" s="193"/>
      <c r="K13" s="47"/>
    </row>
    <row r="14" spans="2:12">
      <c r="B14" s="46"/>
      <c r="C14" s="38"/>
      <c r="D14" s="38"/>
      <c r="E14" s="38"/>
      <c r="F14" s="38"/>
      <c r="G14" s="38"/>
      <c r="H14" s="38"/>
      <c r="I14" s="38"/>
      <c r="J14" s="38"/>
      <c r="K14" s="47"/>
    </row>
    <row r="15" spans="2:12">
      <c r="B15" s="206" t="s">
        <v>20</v>
      </c>
      <c r="C15" s="204"/>
      <c r="D15" s="204"/>
      <c r="E15" s="204"/>
      <c r="F15" s="204" t="s">
        <v>21</v>
      </c>
      <c r="G15" s="204"/>
      <c r="H15" s="204"/>
      <c r="I15" s="204"/>
      <c r="J15" s="204"/>
      <c r="K15" s="207"/>
    </row>
    <row r="16" spans="2:12">
      <c r="B16" s="66" t="s">
        <v>2</v>
      </c>
      <c r="C16" s="67" t="s">
        <v>22</v>
      </c>
      <c r="D16" s="67" t="s">
        <v>23</v>
      </c>
      <c r="E16" s="67" t="s">
        <v>24</v>
      </c>
      <c r="F16" s="67"/>
      <c r="G16" s="67"/>
      <c r="H16" s="67"/>
      <c r="I16" s="67"/>
      <c r="J16" s="67"/>
      <c r="K16" s="68"/>
    </row>
    <row r="17" spans="2:13">
      <c r="B17" s="211" t="s">
        <v>25</v>
      </c>
      <c r="C17" s="212"/>
      <c r="D17" s="212"/>
      <c r="E17" s="212"/>
      <c r="F17" s="69" t="s">
        <v>26</v>
      </c>
      <c r="G17" s="70" t="s">
        <v>133</v>
      </c>
      <c r="H17" s="71">
        <v>14742.74</v>
      </c>
      <c r="I17" s="72" t="s">
        <v>27</v>
      </c>
      <c r="J17" s="72"/>
      <c r="K17" s="73">
        <f>0.05*E38</f>
        <v>8447.7026398050002</v>
      </c>
    </row>
    <row r="18" spans="2:13">
      <c r="B18" s="74">
        <v>2</v>
      </c>
      <c r="C18" s="44" t="s">
        <v>138</v>
      </c>
      <c r="D18" s="75"/>
      <c r="E18" s="75"/>
      <c r="F18" s="44"/>
      <c r="G18" s="76" t="s">
        <v>35</v>
      </c>
      <c r="H18" s="71">
        <v>10000</v>
      </c>
      <c r="I18" s="72" t="s">
        <v>28</v>
      </c>
      <c r="J18" s="72"/>
      <c r="K18" s="77"/>
    </row>
    <row r="19" spans="2:13">
      <c r="B19" s="74">
        <v>3</v>
      </c>
      <c r="C19" s="44" t="s">
        <v>135</v>
      </c>
      <c r="D19" s="75">
        <v>1973.3330000000001</v>
      </c>
      <c r="E19" s="75">
        <f>B19*D19</f>
        <v>5919.9989999999998</v>
      </c>
      <c r="F19" s="44"/>
      <c r="G19" s="76"/>
      <c r="H19" s="71"/>
      <c r="I19" s="72" t="s">
        <v>29</v>
      </c>
      <c r="J19" s="72"/>
      <c r="K19" s="77">
        <v>150</v>
      </c>
    </row>
    <row r="20" spans="2:13">
      <c r="B20" s="74">
        <v>5</v>
      </c>
      <c r="C20" s="44" t="s">
        <v>134</v>
      </c>
      <c r="D20" s="75">
        <v>1687</v>
      </c>
      <c r="E20" s="75">
        <f t="shared" ref="E20" si="0">B20*D20</f>
        <v>8435</v>
      </c>
      <c r="F20" s="44"/>
      <c r="G20" s="76"/>
      <c r="H20" s="71"/>
      <c r="I20" s="78" t="s">
        <v>30</v>
      </c>
      <c r="J20" s="72"/>
      <c r="K20" s="77">
        <v>0</v>
      </c>
    </row>
    <row r="21" spans="2:13">
      <c r="B21" s="74"/>
      <c r="C21" s="44" t="s">
        <v>131</v>
      </c>
      <c r="D21" s="75"/>
      <c r="E21" s="75">
        <v>27.61</v>
      </c>
      <c r="F21" s="38"/>
      <c r="G21" s="76"/>
      <c r="H21" s="71"/>
      <c r="I21" s="72" t="s">
        <v>31</v>
      </c>
      <c r="J21" s="72"/>
      <c r="K21" s="77">
        <v>0</v>
      </c>
    </row>
    <row r="22" spans="2:13">
      <c r="B22" s="74"/>
      <c r="C22" s="44" t="s">
        <v>132</v>
      </c>
      <c r="D22" s="75"/>
      <c r="E22" s="75">
        <v>57.908332999999999</v>
      </c>
      <c r="F22" s="38"/>
      <c r="G22" s="76"/>
      <c r="H22" s="71"/>
      <c r="I22" s="72" t="s">
        <v>32</v>
      </c>
      <c r="J22" s="72"/>
      <c r="K22" s="77">
        <v>0</v>
      </c>
    </row>
    <row r="23" spans="2:13">
      <c r="B23" s="46"/>
      <c r="C23" s="72"/>
      <c r="D23" s="72"/>
      <c r="E23" s="79"/>
      <c r="F23" s="38"/>
      <c r="G23" s="76"/>
      <c r="H23" s="71"/>
      <c r="I23" s="72" t="s">
        <v>33</v>
      </c>
      <c r="J23" s="72"/>
      <c r="K23" s="77">
        <f>850*B5</f>
        <v>6800</v>
      </c>
    </row>
    <row r="24" spans="2:13">
      <c r="B24" s="80" t="s">
        <v>34</v>
      </c>
      <c r="C24" s="54"/>
      <c r="D24" s="54"/>
      <c r="E24" s="81">
        <f>SUM(E18:E23)</f>
        <v>14440.517333</v>
      </c>
      <c r="F24" s="38"/>
      <c r="G24" s="182"/>
      <c r="I24" s="72" t="s">
        <v>36</v>
      </c>
      <c r="J24" s="72"/>
      <c r="K24" s="77">
        <f>B9*0.0123</f>
        <v>30122.7</v>
      </c>
    </row>
    <row r="25" spans="2:13">
      <c r="B25" s="46"/>
      <c r="C25" s="38"/>
      <c r="D25" s="38"/>
      <c r="E25" s="185"/>
      <c r="F25" s="38"/>
      <c r="G25" s="46"/>
      <c r="H25" s="44"/>
      <c r="I25" s="38"/>
      <c r="J25" s="38"/>
      <c r="K25" s="47" t="s">
        <v>1</v>
      </c>
    </row>
    <row r="26" spans="2:13">
      <c r="B26" s="211" t="s">
        <v>37</v>
      </c>
      <c r="C26" s="212"/>
      <c r="D26" s="212"/>
      <c r="E26" s="212"/>
      <c r="F26" s="38"/>
      <c r="G26" s="80" t="s">
        <v>38</v>
      </c>
      <c r="H26" s="54"/>
      <c r="I26" s="54"/>
      <c r="J26" s="54"/>
      <c r="K26" s="82">
        <f>SUM(H17:H23)+SUM(K17:K24)</f>
        <v>70263.14263980501</v>
      </c>
      <c r="M26" s="12" t="s">
        <v>1</v>
      </c>
    </row>
    <row r="27" spans="2:13">
      <c r="B27" s="74">
        <v>2</v>
      </c>
      <c r="C27" s="44" t="s">
        <v>139</v>
      </c>
      <c r="D27" s="75">
        <v>300</v>
      </c>
      <c r="E27" s="75">
        <f>B27*D27</f>
        <v>600</v>
      </c>
      <c r="F27" s="38"/>
      <c r="G27" s="83"/>
      <c r="H27" s="54"/>
      <c r="I27" s="54"/>
      <c r="J27" s="54"/>
      <c r="K27" s="84"/>
    </row>
    <row r="28" spans="2:13">
      <c r="B28" s="74">
        <v>3</v>
      </c>
      <c r="C28" s="44" t="str">
        <f t="shared" ref="C28:C29" si="1">C19</f>
        <v>2Br/1Ba</v>
      </c>
      <c r="D28" s="75">
        <v>2395</v>
      </c>
      <c r="E28" s="75">
        <f>B28*D28</f>
        <v>7185</v>
      </c>
      <c r="F28" s="44"/>
      <c r="G28" s="80" t="s">
        <v>39</v>
      </c>
      <c r="H28" s="54"/>
      <c r="I28" s="85" t="s">
        <v>40</v>
      </c>
      <c r="J28" s="54"/>
      <c r="K28" s="86">
        <f>K26/B5</f>
        <v>8782.8928299756262</v>
      </c>
    </row>
    <row r="29" spans="2:13">
      <c r="B29" s="74">
        <v>5</v>
      </c>
      <c r="C29" s="44" t="str">
        <f t="shared" si="1"/>
        <v>1Br/1Ba</v>
      </c>
      <c r="D29" s="75">
        <v>1895</v>
      </c>
      <c r="E29" s="75">
        <f t="shared" ref="E29" si="2">B29*D29</f>
        <v>9475</v>
      </c>
      <c r="F29" s="44"/>
      <c r="G29" s="83"/>
      <c r="H29" s="54"/>
      <c r="I29" s="85" t="s">
        <v>41</v>
      </c>
      <c r="J29" s="54"/>
      <c r="K29" s="87">
        <f>K26/E36</f>
        <v>0.40547452363564274</v>
      </c>
    </row>
    <row r="30" spans="2:13">
      <c r="B30" s="74">
        <v>10</v>
      </c>
      <c r="C30" s="44" t="str">
        <f>C21</f>
        <v>Utility Bill Back</v>
      </c>
      <c r="D30" s="75">
        <v>45</v>
      </c>
      <c r="E30" s="75">
        <f>B30*D30</f>
        <v>450</v>
      </c>
      <c r="F30" s="38"/>
      <c r="G30" s="46"/>
      <c r="H30" s="38"/>
      <c r="I30" s="38"/>
      <c r="J30" s="38"/>
      <c r="K30" s="47"/>
    </row>
    <row r="31" spans="2:13">
      <c r="B31" s="74"/>
      <c r="C31" s="44" t="str">
        <f>C22</f>
        <v>Laundry</v>
      </c>
      <c r="D31" s="75"/>
      <c r="E31" s="75">
        <v>200</v>
      </c>
      <c r="F31" s="38"/>
      <c r="G31" s="46"/>
      <c r="H31" s="38"/>
      <c r="I31" s="38"/>
      <c r="J31" s="38"/>
      <c r="K31" s="47"/>
    </row>
    <row r="32" spans="2:13">
      <c r="B32" s="46"/>
      <c r="C32" s="72"/>
      <c r="D32" s="72"/>
      <c r="E32" s="79"/>
      <c r="F32" s="38"/>
      <c r="G32" s="46"/>
      <c r="H32" s="38"/>
      <c r="I32" s="38"/>
      <c r="J32" s="38"/>
      <c r="K32" s="47"/>
    </row>
    <row r="33" spans="2:11">
      <c r="B33" s="80" t="s">
        <v>34</v>
      </c>
      <c r="C33" s="38"/>
      <c r="D33" s="38"/>
      <c r="E33" s="81">
        <f>SUM(E27:E32)</f>
        <v>17910</v>
      </c>
      <c r="F33" s="54"/>
      <c r="G33" s="88"/>
      <c r="H33" s="38"/>
      <c r="I33" s="38"/>
      <c r="J33" s="38"/>
      <c r="K33" s="47"/>
    </row>
    <row r="34" spans="2:11">
      <c r="B34" s="89" t="s">
        <v>42</v>
      </c>
      <c r="C34" s="90"/>
      <c r="D34" s="90"/>
      <c r="E34" s="90"/>
      <c r="F34" s="90"/>
      <c r="G34" s="90"/>
      <c r="H34" s="91" t="s">
        <v>43</v>
      </c>
      <c r="I34" s="90"/>
      <c r="J34" s="90"/>
      <c r="K34" s="92"/>
    </row>
    <row r="35" spans="2:11">
      <c r="B35" s="83"/>
      <c r="C35" s="54"/>
      <c r="D35" s="54"/>
      <c r="E35" s="93" t="s">
        <v>44</v>
      </c>
      <c r="F35" s="93" t="s">
        <v>13</v>
      </c>
      <c r="G35" s="94"/>
      <c r="H35" s="54"/>
      <c r="I35" s="54"/>
      <c r="J35" s="54"/>
      <c r="K35" s="55"/>
    </row>
    <row r="36" spans="2:11">
      <c r="B36" s="83" t="s">
        <v>45</v>
      </c>
      <c r="C36" s="54"/>
      <c r="D36" s="54"/>
      <c r="E36" s="95">
        <f>E24*12</f>
        <v>173286.20799600001</v>
      </c>
      <c r="F36" s="96">
        <f>E33*12</f>
        <v>214920</v>
      </c>
      <c r="G36" s="83"/>
      <c r="H36" s="85" t="s">
        <v>46</v>
      </c>
      <c r="I36" s="54"/>
      <c r="J36" s="54"/>
      <c r="K36" s="86">
        <v>1200000</v>
      </c>
    </row>
    <row r="37" spans="2:11">
      <c r="B37" s="83" t="s">
        <v>47</v>
      </c>
      <c r="C37" s="54"/>
      <c r="D37" s="97">
        <v>2.5000000000000001E-2</v>
      </c>
      <c r="E37" s="96">
        <f>+E36*D37</f>
        <v>4332.1551999000003</v>
      </c>
      <c r="F37" s="96">
        <f>F36*D37</f>
        <v>5373</v>
      </c>
      <c r="G37" s="83"/>
      <c r="H37" s="54"/>
      <c r="I37" s="54"/>
      <c r="J37" s="54"/>
      <c r="K37" s="87">
        <f>+K36/B9</f>
        <v>0.48999591670069415</v>
      </c>
    </row>
    <row r="38" spans="2:11">
      <c r="B38" s="83" t="s">
        <v>48</v>
      </c>
      <c r="C38" s="54"/>
      <c r="D38" s="54"/>
      <c r="E38" s="96">
        <f>E36-E37</f>
        <v>168954.0527961</v>
      </c>
      <c r="F38" s="96">
        <f>F36-F37</f>
        <v>209547</v>
      </c>
      <c r="G38" s="83"/>
      <c r="H38" s="98" t="s">
        <v>49</v>
      </c>
      <c r="I38" s="54"/>
      <c r="J38" s="99">
        <v>5.6000000000000001E-2</v>
      </c>
      <c r="K38" s="100"/>
    </row>
    <row r="39" spans="2:11">
      <c r="B39" s="83" t="s">
        <v>50</v>
      </c>
      <c r="C39" s="54"/>
      <c r="D39" s="97">
        <f>K29</f>
        <v>0.40547452363564274</v>
      </c>
      <c r="E39" s="96">
        <f>K26</f>
        <v>70263.14263980501</v>
      </c>
      <c r="F39" s="96">
        <f>K26</f>
        <v>70263.14263980501</v>
      </c>
      <c r="G39" s="83"/>
      <c r="H39" s="98" t="s">
        <v>51</v>
      </c>
      <c r="I39" s="38"/>
      <c r="J39" s="101">
        <v>30</v>
      </c>
      <c r="K39" s="102" t="s">
        <v>52</v>
      </c>
    </row>
    <row r="40" spans="2:11">
      <c r="B40" s="83" t="s">
        <v>53</v>
      </c>
      <c r="C40" s="54"/>
      <c r="D40" s="54"/>
      <c r="E40" s="96">
        <f>E38-E39</f>
        <v>98690.910156294995</v>
      </c>
      <c r="F40" s="96">
        <f>F38-F39</f>
        <v>139283.85736019499</v>
      </c>
      <c r="G40" s="83"/>
      <c r="H40" s="85" t="s">
        <v>54</v>
      </c>
      <c r="I40" s="54"/>
      <c r="J40" s="54"/>
      <c r="K40" s="86">
        <f>B9-K36</f>
        <v>1249000</v>
      </c>
    </row>
    <row r="41" spans="2:11">
      <c r="B41" s="83"/>
      <c r="C41" s="54"/>
      <c r="D41" s="54"/>
      <c r="E41" s="54"/>
      <c r="F41" s="54"/>
      <c r="G41" s="83"/>
      <c r="H41" s="54"/>
      <c r="I41" s="54"/>
      <c r="J41" s="54"/>
      <c r="K41" s="55"/>
    </row>
    <row r="42" spans="2:11">
      <c r="B42" s="83" t="s">
        <v>55</v>
      </c>
      <c r="C42" s="54"/>
      <c r="D42" s="54"/>
      <c r="E42" s="103">
        <f>PMT(J38/12,J39*12,K40,0,0)*12</f>
        <v>-86042.957618528832</v>
      </c>
      <c r="F42" s="103">
        <f>E42</f>
        <v>-86042.957618528832</v>
      </c>
      <c r="G42" s="83"/>
      <c r="H42" s="98" t="s">
        <v>56</v>
      </c>
      <c r="I42" s="38"/>
      <c r="J42" s="54"/>
      <c r="K42" s="55"/>
    </row>
    <row r="43" spans="2:11">
      <c r="B43" s="83"/>
      <c r="C43" s="54"/>
      <c r="D43" s="54"/>
      <c r="E43" s="54"/>
      <c r="F43" s="54"/>
      <c r="G43" s="83"/>
      <c r="H43" s="54" t="s">
        <v>57</v>
      </c>
      <c r="I43" s="104">
        <f>+E40/E42*-1</f>
        <v>1.1469957901010426</v>
      </c>
      <c r="J43" s="38"/>
      <c r="K43" s="47"/>
    </row>
    <row r="44" spans="2:11">
      <c r="B44" s="83" t="s">
        <v>58</v>
      </c>
      <c r="C44" s="54"/>
      <c r="D44" s="54"/>
      <c r="E44" s="96">
        <f>E40+E42</f>
        <v>12647.952537766163</v>
      </c>
      <c r="F44" s="96">
        <f>F40+F42</f>
        <v>53240.899741666159</v>
      </c>
      <c r="G44" s="83"/>
      <c r="H44" s="54" t="s">
        <v>59</v>
      </c>
      <c r="I44" s="104">
        <f>+F40/F42*-1</f>
        <v>1.6187711489150514</v>
      </c>
      <c r="J44" s="54"/>
      <c r="K44" s="55"/>
    </row>
    <row r="45" spans="2:11">
      <c r="B45" s="83" t="s">
        <v>60</v>
      </c>
      <c r="C45" s="54"/>
      <c r="D45" s="54"/>
      <c r="E45" s="183">
        <f>E44/K36</f>
        <v>1.053996044813847E-2</v>
      </c>
      <c r="F45" s="183">
        <f>F44/K36</f>
        <v>4.4367416451388468E-2</v>
      </c>
      <c r="G45" s="83"/>
      <c r="H45" s="38"/>
      <c r="I45" s="38"/>
      <c r="J45" s="54"/>
      <c r="K45" s="55"/>
    </row>
    <row r="46" spans="2:11">
      <c r="B46" s="46" t="s">
        <v>61</v>
      </c>
      <c r="C46" s="38"/>
      <c r="D46" s="38"/>
      <c r="E46" s="184">
        <f>(-PPMT(J38/12,1,J39*12,K40,0,0)+(-PPMT(J38/12,2,J39*12,K40,0,0)+(-PPMT(J38/12,3,J39*12,K40,0,0)+(-PPMT(J38/12,4,J39*12,K40,0,0)+(-PPMT(J38/12,5,J39*12,K40,0,0)+(-PPMT(J38/12,6,J39*12,K40,0,0)+(-PPMT(J38/12,7,J39*12,K40,0,0)+(-PPMT(J38/12,8,J39*12,K40,0,0)+(-PPMT(J38/12,9,J39*12,K40,0,0)+(-PPMT(J38/12,10,J39*12,K40,0,0)+(-PPMT(J38/12,11,J39*12,K40,0,0)+(-PPMT(J38/12,12,J39*12,K40,0,0)))))))))))))</f>
        <v>16518.659852388879</v>
      </c>
      <c r="F46" s="184">
        <f>(-PPMT(J38/12,1,J39*12,K40,0,0)+(-PPMT(J38/12,2,J39*12,K40,0,0)+(-PPMT(J38/12,3,J39*12,K40,0,0)+(-PPMT(J38/12,4,J39*12,K40,0,0)+(-PPMT(J38/12,5,J39*12,K40,0,0)+(-PPMT(J38/12,6,J39*12,K40,0,0)+(-PPMT(J38/12,7,J39*12,K40,0,0)+(-PPMT(J38/12,8,J39*12,K40,0,0)+(-PPMT(J38/12,9,J39*12,K40,0,0)+(-PPMT(J38/12,10,J39*12,K40,0,0)+(-PPMT(J38/12,11,J39*12,K40,0,0)+(-PPMT(J38/12,12,J39*12,K40,0,0)))))))))))))</f>
        <v>16518.659852388879</v>
      </c>
      <c r="G46" s="83"/>
      <c r="H46" s="85"/>
      <c r="I46" s="85"/>
      <c r="J46" s="105"/>
      <c r="K46" s="55"/>
    </row>
    <row r="47" spans="2:11">
      <c r="B47" s="83" t="s">
        <v>62</v>
      </c>
      <c r="C47" s="38"/>
      <c r="D47" s="54"/>
      <c r="E47" s="97">
        <f>+(+E44+E46)/K36</f>
        <v>2.43055103251292E-2</v>
      </c>
      <c r="F47" s="97">
        <f>+(+F44+F46)/K36</f>
        <v>5.81329663283792E-2</v>
      </c>
      <c r="G47" s="83"/>
      <c r="H47" s="85"/>
      <c r="I47" s="85"/>
      <c r="J47" s="105"/>
      <c r="K47" s="55"/>
    </row>
    <row r="48" spans="2:11">
      <c r="B48" s="213" t="s">
        <v>63</v>
      </c>
      <c r="C48" s="214"/>
      <c r="D48" s="214"/>
      <c r="E48" s="214"/>
      <c r="F48" s="214"/>
      <c r="G48" s="214"/>
      <c r="H48" s="214"/>
      <c r="I48" s="214"/>
      <c r="J48" s="214"/>
      <c r="K48" s="215"/>
    </row>
    <row r="49" spans="2:11">
      <c r="B49" s="83"/>
      <c r="C49" s="54"/>
      <c r="D49" s="54"/>
      <c r="E49" s="85" t="s">
        <v>64</v>
      </c>
      <c r="F49" s="54"/>
      <c r="G49" s="54"/>
      <c r="H49" s="54"/>
      <c r="I49" s="54"/>
      <c r="J49" s="54"/>
      <c r="K49" s="55"/>
    </row>
    <row r="50" spans="2:11">
      <c r="B50" s="83"/>
      <c r="C50" s="54"/>
      <c r="D50" s="54"/>
      <c r="E50" s="85"/>
      <c r="F50" s="54"/>
      <c r="G50" s="54"/>
      <c r="H50" s="54"/>
      <c r="I50" s="54"/>
      <c r="J50" s="54"/>
      <c r="K50" s="55"/>
    </row>
    <row r="51" spans="2:11">
      <c r="B51" s="83"/>
      <c r="C51" s="54"/>
      <c r="D51" s="54"/>
      <c r="E51" s="85"/>
      <c r="F51" s="54"/>
      <c r="G51" s="54"/>
      <c r="H51" s="54"/>
      <c r="I51" s="54"/>
      <c r="J51" s="54"/>
      <c r="K51" s="55"/>
    </row>
    <row r="52" spans="2:11">
      <c r="B52" s="83"/>
      <c r="C52" s="54"/>
      <c r="D52" s="54"/>
      <c r="E52" s="85"/>
      <c r="F52" s="54"/>
      <c r="G52" s="54"/>
      <c r="H52" s="54"/>
      <c r="I52" s="54"/>
      <c r="J52" s="54"/>
      <c r="K52" s="55"/>
    </row>
    <row r="53" spans="2:11">
      <c r="B53" s="80" t="s">
        <v>1</v>
      </c>
      <c r="C53" s="54"/>
      <c r="D53" s="54"/>
      <c r="E53" s="85"/>
      <c r="F53" s="38"/>
      <c r="G53" s="38"/>
      <c r="H53" s="38"/>
      <c r="I53" s="38"/>
      <c r="J53" s="54"/>
      <c r="K53" s="55"/>
    </row>
    <row r="54" spans="2:11">
      <c r="B54" s="88"/>
      <c r="C54" s="106"/>
      <c r="D54" s="106"/>
      <c r="E54" s="107"/>
      <c r="F54" s="54"/>
      <c r="G54" s="54"/>
      <c r="H54" s="54"/>
      <c r="I54" s="54"/>
      <c r="J54" s="54"/>
      <c r="K54" s="108"/>
    </row>
    <row r="55" spans="2:11">
      <c r="B55" s="216" t="s">
        <v>65</v>
      </c>
      <c r="C55" s="217"/>
      <c r="D55" s="217"/>
      <c r="E55" s="217"/>
      <c r="F55" s="217"/>
      <c r="G55" s="217"/>
      <c r="H55" s="217"/>
      <c r="I55" s="217"/>
      <c r="J55" s="217"/>
      <c r="K55" s="218"/>
    </row>
    <row r="56" spans="2:11">
      <c r="B56" s="219" t="s">
        <v>66</v>
      </c>
      <c r="C56" s="220"/>
      <c r="D56" s="220"/>
      <c r="E56" s="220"/>
      <c r="F56" s="220"/>
      <c r="G56" s="220"/>
      <c r="H56" s="220"/>
      <c r="I56" s="220"/>
      <c r="J56" s="220"/>
      <c r="K56" s="221"/>
    </row>
    <row r="57" spans="2:11">
      <c r="B57" s="219" t="s">
        <v>67</v>
      </c>
      <c r="C57" s="220"/>
      <c r="D57" s="220"/>
      <c r="E57" s="220"/>
      <c r="F57" s="220"/>
      <c r="G57" s="220"/>
      <c r="H57" s="220"/>
      <c r="I57" s="220"/>
      <c r="J57" s="220"/>
      <c r="K57" s="221"/>
    </row>
    <row r="58" spans="2:11">
      <c r="B58" s="208" t="s">
        <v>68</v>
      </c>
      <c r="C58" s="209"/>
      <c r="D58" s="209"/>
      <c r="E58" s="209"/>
      <c r="F58" s="209"/>
      <c r="G58" s="209"/>
      <c r="H58" s="209"/>
      <c r="I58" s="209"/>
      <c r="J58" s="209"/>
      <c r="K58" s="210"/>
    </row>
    <row r="59" spans="2:11" s="158" customFormat="1">
      <c r="B59" s="157"/>
      <c r="C59" s="157"/>
      <c r="D59" s="157"/>
      <c r="E59" s="157"/>
      <c r="F59" s="157"/>
      <c r="G59" s="157"/>
      <c r="H59" s="157"/>
      <c r="I59" s="157"/>
      <c r="J59" s="157"/>
      <c r="K59" s="157"/>
    </row>
    <row r="60" spans="2:11" s="158" customFormat="1">
      <c r="B60" s="157"/>
      <c r="C60" s="157"/>
      <c r="D60" s="157"/>
      <c r="E60" s="157"/>
      <c r="F60" s="157"/>
      <c r="G60" s="157"/>
      <c r="H60" s="157"/>
      <c r="I60" s="188" t="s">
        <v>69</v>
      </c>
      <c r="J60" s="188"/>
      <c r="K60" s="159"/>
    </row>
    <row r="61" spans="2:11" s="158" customFormat="1">
      <c r="B61" s="157"/>
      <c r="C61" s="157"/>
      <c r="D61" s="157"/>
      <c r="E61" s="157"/>
      <c r="F61" s="157"/>
      <c r="G61" s="157"/>
      <c r="H61" s="157"/>
      <c r="I61" s="189" t="s">
        <v>70</v>
      </c>
      <c r="J61" s="189"/>
      <c r="K61" s="159"/>
    </row>
    <row r="62" spans="2:11" s="158" customFormat="1">
      <c r="B62" s="160"/>
      <c r="C62" s="160"/>
      <c r="D62" s="160"/>
      <c r="E62" s="160"/>
      <c r="F62" s="160"/>
      <c r="G62" s="160"/>
      <c r="H62" s="160"/>
      <c r="I62" s="189" t="s">
        <v>71</v>
      </c>
      <c r="J62" s="189"/>
      <c r="K62" s="159"/>
    </row>
    <row r="63" spans="2:11" s="158" customFormat="1">
      <c r="B63" s="160"/>
      <c r="C63" s="160"/>
      <c r="D63" s="160"/>
      <c r="E63" s="160"/>
      <c r="F63" s="160"/>
      <c r="G63" s="160"/>
      <c r="H63" s="160"/>
      <c r="I63" s="189" t="s">
        <v>72</v>
      </c>
      <c r="J63" s="189"/>
      <c r="K63" s="159"/>
    </row>
    <row r="64" spans="2:11" s="158" customFormat="1">
      <c r="D64" s="186" t="s">
        <v>73</v>
      </c>
      <c r="E64" s="187"/>
      <c r="F64" s="187"/>
      <c r="G64" s="187"/>
      <c r="H64" s="187"/>
      <c r="K64" s="161"/>
    </row>
    <row r="68" spans="7:8">
      <c r="G68" s="11">
        <v>1750</v>
      </c>
      <c r="H68" s="11">
        <v>1950</v>
      </c>
    </row>
    <row r="69" spans="7:8">
      <c r="G69" s="11">
        <v>1730</v>
      </c>
      <c r="H69" s="11">
        <v>2195</v>
      </c>
    </row>
    <row r="70" spans="7:8">
      <c r="G70" s="11">
        <v>1595</v>
      </c>
      <c r="H70" s="11">
        <v>1775</v>
      </c>
    </row>
    <row r="71" spans="7:8">
      <c r="G71" s="11">
        <v>1630</v>
      </c>
    </row>
    <row r="72" spans="7:8">
      <c r="G72" s="11">
        <v>1730</v>
      </c>
    </row>
  </sheetData>
  <mergeCells count="30">
    <mergeCell ref="B58:K58"/>
    <mergeCell ref="B17:E17"/>
    <mergeCell ref="B26:E26"/>
    <mergeCell ref="B48:K48"/>
    <mergeCell ref="B55:K55"/>
    <mergeCell ref="B56:K56"/>
    <mergeCell ref="B57:K57"/>
    <mergeCell ref="B11:C11"/>
    <mergeCell ref="I11:J11"/>
    <mergeCell ref="I12:J12"/>
    <mergeCell ref="I13:J13"/>
    <mergeCell ref="B15:E15"/>
    <mergeCell ref="F15:K15"/>
    <mergeCell ref="B7:C8"/>
    <mergeCell ref="D7:E7"/>
    <mergeCell ref="F7:G7"/>
    <mergeCell ref="I7:J8"/>
    <mergeCell ref="B9:C9"/>
    <mergeCell ref="I9:J9"/>
    <mergeCell ref="B2:J2"/>
    <mergeCell ref="D4:E4"/>
    <mergeCell ref="F4:G4"/>
    <mergeCell ref="J4:K4"/>
    <mergeCell ref="D5:E5"/>
    <mergeCell ref="F5:G5"/>
    <mergeCell ref="D64:H64"/>
    <mergeCell ref="I60:J60"/>
    <mergeCell ref="I61:J61"/>
    <mergeCell ref="I62:J62"/>
    <mergeCell ref="I63:J63"/>
  </mergeCells>
  <printOptions horizontalCentered="1" verticalCentered="1"/>
  <pageMargins left="0.1" right="0.1" top="0.25" bottom="0.25" header="0.36" footer="0.5"/>
  <pageSetup scale="83" orientation="portrait" horizontalDpi="300" verticalDpi="3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3D210-81A2-41A5-9E62-AD82FCE266D6}">
  <dimension ref="A1:B8"/>
  <sheetViews>
    <sheetView workbookViewId="0">
      <selection activeCell="B5" sqref="B5"/>
    </sheetView>
  </sheetViews>
  <sheetFormatPr baseColWidth="10" defaultColWidth="8.83203125" defaultRowHeight="15"/>
  <cols>
    <col min="1" max="1" width="23.83203125" customWidth="1"/>
    <col min="2" max="2" width="64.5" customWidth="1"/>
  </cols>
  <sheetData>
    <row r="1" spans="1:2" s="109" customFormat="1" ht="17">
      <c r="A1" s="147" t="s">
        <v>74</v>
      </c>
    </row>
    <row r="2" spans="1:2" ht="78.75" customHeight="1">
      <c r="A2" s="148" t="s">
        <v>75</v>
      </c>
      <c r="B2" s="149" t="s">
        <v>76</v>
      </c>
    </row>
    <row r="3" spans="1:2" ht="82.5" customHeight="1">
      <c r="A3" s="150" t="s">
        <v>77</v>
      </c>
      <c r="B3" s="178" t="s">
        <v>78</v>
      </c>
    </row>
    <row r="4" spans="1:2" ht="96.75" customHeight="1">
      <c r="A4" s="151" t="s">
        <v>79</v>
      </c>
      <c r="B4" s="149"/>
    </row>
    <row r="5" spans="1:2" ht="31.5" customHeight="1">
      <c r="A5" s="152" t="s">
        <v>80</v>
      </c>
      <c r="B5" s="179" t="s">
        <v>81</v>
      </c>
    </row>
    <row r="6" spans="1:2">
      <c r="A6" s="153"/>
      <c r="B6" s="153"/>
    </row>
    <row r="7" spans="1:2">
      <c r="A7" s="146"/>
      <c r="B7" s="146"/>
    </row>
    <row r="8" spans="1:2">
      <c r="A8" s="154" t="s">
        <v>82</v>
      </c>
      <c r="B8" s="146"/>
    </row>
  </sheetData>
  <hyperlinks>
    <hyperlink ref="B5" r:id="rId1" xr:uid="{EB670526-C76C-4048-89E3-C84DE972017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opLeftCell="E1" zoomScale="80" zoomScaleNormal="80" workbookViewId="0">
      <selection activeCell="Q4" sqref="Q4"/>
    </sheetView>
  </sheetViews>
  <sheetFormatPr baseColWidth="10" defaultColWidth="8.6640625" defaultRowHeight="15"/>
  <cols>
    <col min="1" max="1" width="8.6640625" style="1"/>
    <col min="2" max="2" width="25.5" style="1" customWidth="1"/>
    <col min="3" max="3" width="13" style="1" customWidth="1"/>
    <col min="4" max="5" width="13.5" style="1" customWidth="1"/>
    <col min="6" max="6" width="16.5" style="1" customWidth="1"/>
    <col min="7" max="7" width="19" style="1" customWidth="1"/>
    <col min="8" max="8" width="17" style="1" customWidth="1"/>
    <col min="9" max="9" width="13.5" style="9" customWidth="1"/>
    <col min="10" max="10" width="14.6640625" style="3" customWidth="1"/>
    <col min="11" max="11" width="14.6640625" style="1" customWidth="1"/>
    <col min="12" max="12" width="12.5" style="1" customWidth="1"/>
    <col min="13" max="14" width="13.5" style="1" customWidth="1"/>
    <col min="15" max="15" width="14.83203125" style="1" customWidth="1"/>
    <col min="16" max="16" width="29.33203125" style="2" customWidth="1"/>
    <col min="17" max="17" width="53.5" style="6" customWidth="1"/>
    <col min="18" max="18" width="30.33203125" style="1" customWidth="1"/>
    <col min="19" max="19" width="14.83203125" style="3" customWidth="1"/>
    <col min="20" max="20" width="9.5" style="5" customWidth="1"/>
    <col min="21" max="21" width="15.5" style="4" customWidth="1"/>
    <col min="22" max="16384" width="8.6640625" style="1"/>
  </cols>
  <sheetData>
    <row r="1" spans="1:21">
      <c r="A1" s="223" t="s">
        <v>83</v>
      </c>
      <c r="B1" s="223"/>
      <c r="C1" s="223"/>
      <c r="D1" s="223"/>
      <c r="E1" s="223"/>
      <c r="F1" s="223"/>
      <c r="G1" s="223"/>
      <c r="H1" s="223"/>
      <c r="I1" s="223"/>
      <c r="J1" s="223"/>
      <c r="K1" s="223"/>
      <c r="L1" s="223"/>
      <c r="M1" s="223"/>
      <c r="N1" s="223"/>
      <c r="O1" s="223"/>
      <c r="P1" s="223"/>
      <c r="Q1" s="145"/>
    </row>
    <row r="2" spans="1:21" ht="17">
      <c r="A2" s="222" t="s">
        <v>84</v>
      </c>
      <c r="B2" s="222"/>
    </row>
    <row r="3" spans="1:21" ht="26.25" customHeight="1">
      <c r="A3" s="110"/>
      <c r="B3" s="116" t="s">
        <v>85</v>
      </c>
      <c r="C3" s="116" t="s">
        <v>86</v>
      </c>
      <c r="D3" s="116" t="s">
        <v>87</v>
      </c>
      <c r="E3" s="116" t="s">
        <v>88</v>
      </c>
      <c r="F3" s="116" t="s">
        <v>89</v>
      </c>
      <c r="G3" s="116" t="s">
        <v>90</v>
      </c>
      <c r="H3" s="117" t="s">
        <v>91</v>
      </c>
      <c r="I3" s="118" t="s">
        <v>92</v>
      </c>
      <c r="J3" s="116" t="s">
        <v>93</v>
      </c>
      <c r="K3" s="116" t="s">
        <v>94</v>
      </c>
      <c r="L3" s="116" t="s">
        <v>9</v>
      </c>
      <c r="M3" s="116" t="s">
        <v>95</v>
      </c>
      <c r="N3" s="116" t="s">
        <v>96</v>
      </c>
      <c r="O3" s="119" t="s">
        <v>97</v>
      </c>
      <c r="P3" s="120" t="s">
        <v>98</v>
      </c>
      <c r="Q3" s="116" t="s">
        <v>99</v>
      </c>
      <c r="R3" s="3"/>
      <c r="S3" s="5"/>
      <c r="T3" s="4"/>
      <c r="U3" s="1"/>
    </row>
    <row r="4" spans="1:21" ht="30" customHeight="1">
      <c r="A4" s="127" t="s">
        <v>100</v>
      </c>
      <c r="B4" s="128"/>
      <c r="C4" s="128" t="str">
        <f>'Cash Flow Analysis'!F5</f>
        <v xml:space="preserve">San Diego </v>
      </c>
      <c r="D4" s="128"/>
      <c r="E4" s="137"/>
      <c r="F4" s="128"/>
      <c r="G4" s="138"/>
      <c r="H4" s="137"/>
      <c r="I4" s="140"/>
      <c r="J4" s="128"/>
      <c r="K4" s="140"/>
      <c r="L4" s="142"/>
      <c r="M4" s="141"/>
      <c r="N4" s="140"/>
      <c r="O4" s="130"/>
      <c r="P4" s="131"/>
      <c r="Q4" s="132"/>
      <c r="R4" s="3"/>
      <c r="S4" s="5"/>
      <c r="T4" s="4"/>
      <c r="U4" s="1"/>
    </row>
    <row r="5" spans="1:21" ht="30" customHeight="1">
      <c r="A5" s="133">
        <v>1</v>
      </c>
      <c r="B5" s="128"/>
      <c r="C5" s="128" t="s">
        <v>7</v>
      </c>
      <c r="D5" s="128"/>
      <c r="E5" s="128"/>
      <c r="F5" s="128"/>
      <c r="G5" s="128"/>
      <c r="H5" s="139"/>
      <c r="I5" s="140"/>
      <c r="J5" s="162"/>
      <c r="K5" s="140"/>
      <c r="L5" s="128"/>
      <c r="M5" s="128"/>
      <c r="N5" s="128"/>
      <c r="O5" s="130"/>
      <c r="P5" s="166"/>
      <c r="Q5" s="167"/>
      <c r="R5" s="3"/>
      <c r="S5" s="5"/>
      <c r="T5" s="4"/>
      <c r="U5" s="1"/>
    </row>
    <row r="6" spans="1:21" ht="30" customHeight="1">
      <c r="A6" s="133">
        <v>2</v>
      </c>
      <c r="B6" s="128"/>
      <c r="C6" s="128" t="s">
        <v>7</v>
      </c>
      <c r="D6" s="128"/>
      <c r="E6" s="128"/>
      <c r="F6" s="128"/>
      <c r="G6" s="128"/>
      <c r="H6" s="168"/>
      <c r="I6" s="169"/>
      <c r="J6" s="162"/>
      <c r="K6" s="140"/>
      <c r="L6" s="128"/>
      <c r="M6" s="141"/>
      <c r="N6" s="128"/>
      <c r="O6" s="130"/>
      <c r="P6" s="166"/>
      <c r="Q6" s="167"/>
      <c r="R6" s="3"/>
      <c r="S6" s="5"/>
      <c r="T6" s="4"/>
      <c r="U6" s="1"/>
    </row>
    <row r="7" spans="1:21" ht="30" customHeight="1">
      <c r="A7" s="133">
        <v>3</v>
      </c>
      <c r="B7" s="128"/>
      <c r="C7" s="128" t="s">
        <v>7</v>
      </c>
      <c r="D7" s="128"/>
      <c r="E7" s="128"/>
      <c r="F7" s="128"/>
      <c r="G7" s="128"/>
      <c r="H7" s="168"/>
      <c r="I7" s="169"/>
      <c r="J7" s="162"/>
      <c r="K7" s="140"/>
      <c r="L7" s="128"/>
      <c r="M7" s="141"/>
      <c r="N7" s="128"/>
      <c r="O7" s="130"/>
      <c r="P7" s="166"/>
      <c r="Q7" s="167"/>
      <c r="R7" s="3"/>
      <c r="S7" s="5"/>
      <c r="T7" s="4"/>
      <c r="U7" s="1"/>
    </row>
    <row r="8" spans="1:21" ht="30" customHeight="1">
      <c r="A8" s="133">
        <v>4</v>
      </c>
      <c r="B8" s="128"/>
      <c r="C8" s="128" t="s">
        <v>7</v>
      </c>
      <c r="D8" s="128"/>
      <c r="E8" s="128"/>
      <c r="F8" s="128"/>
      <c r="G8" s="128"/>
      <c r="H8" s="168"/>
      <c r="I8" s="169"/>
      <c r="J8" s="162"/>
      <c r="K8" s="140"/>
      <c r="L8" s="128"/>
      <c r="M8" s="141"/>
      <c r="N8" s="128"/>
      <c r="O8" s="130"/>
      <c r="P8" s="166"/>
      <c r="Q8" s="167"/>
      <c r="R8" s="3"/>
      <c r="S8" s="5"/>
      <c r="T8" s="4"/>
      <c r="U8" s="1"/>
    </row>
    <row r="9" spans="1:21" ht="30" customHeight="1">
      <c r="A9" s="133"/>
      <c r="B9" s="128"/>
      <c r="C9" s="128" t="s">
        <v>7</v>
      </c>
      <c r="D9" s="128"/>
      <c r="E9" s="128"/>
      <c r="F9" s="128"/>
      <c r="G9" s="128"/>
      <c r="H9" s="168"/>
      <c r="I9" s="169"/>
      <c r="J9" s="162"/>
      <c r="K9" s="140"/>
      <c r="L9" s="128"/>
      <c r="M9" s="141"/>
      <c r="N9" s="128"/>
      <c r="O9" s="130"/>
      <c r="P9" s="166"/>
      <c r="Q9" s="167"/>
      <c r="R9" s="3"/>
      <c r="S9" s="5"/>
      <c r="T9" s="4"/>
      <c r="U9" s="1"/>
    </row>
    <row r="10" spans="1:21" ht="30" customHeight="1">
      <c r="A10" s="133">
        <v>5</v>
      </c>
      <c r="B10" s="128"/>
      <c r="C10" s="128" t="s">
        <v>7</v>
      </c>
      <c r="D10" s="128"/>
      <c r="E10" s="128"/>
      <c r="F10" s="128"/>
      <c r="G10" s="128"/>
      <c r="H10" s="168"/>
      <c r="I10" s="169"/>
      <c r="J10" s="162"/>
      <c r="K10" s="140"/>
      <c r="L10" s="128"/>
      <c r="M10" s="128"/>
      <c r="N10" s="128"/>
      <c r="O10" s="130"/>
      <c r="P10" s="166"/>
      <c r="Q10" s="167"/>
      <c r="R10" s="3"/>
      <c r="S10" s="5"/>
      <c r="T10" s="4"/>
      <c r="U10" s="1"/>
    </row>
    <row r="11" spans="1:21" ht="16">
      <c r="A11" s="110"/>
      <c r="B11" s="110"/>
      <c r="C11" s="110"/>
      <c r="D11" s="110"/>
      <c r="E11" s="110"/>
      <c r="F11" s="110"/>
      <c r="G11" s="110"/>
      <c r="H11" s="113"/>
      <c r="I11" s="114"/>
      <c r="J11" s="110"/>
      <c r="K11" s="164"/>
      <c r="L11" s="110"/>
      <c r="M11" s="110"/>
      <c r="N11" s="110"/>
      <c r="O11" s="111"/>
      <c r="P11" s="112"/>
      <c r="Q11" s="110"/>
      <c r="R11" s="3"/>
      <c r="S11" s="5"/>
      <c r="T11" s="4"/>
      <c r="U11" s="1"/>
    </row>
    <row r="12" spans="1:21" ht="17">
      <c r="A12" s="222" t="s">
        <v>101</v>
      </c>
      <c r="B12" s="222"/>
      <c r="C12" s="110"/>
      <c r="D12" s="110"/>
      <c r="E12" s="110"/>
      <c r="F12" s="110"/>
      <c r="G12" s="115"/>
      <c r="H12" s="113"/>
      <c r="I12" s="114"/>
      <c r="J12" s="110"/>
      <c r="K12" s="164"/>
      <c r="L12" s="110"/>
      <c r="M12" s="110"/>
      <c r="N12" s="110"/>
      <c r="O12" s="111"/>
      <c r="P12" s="112"/>
      <c r="Q12" s="110"/>
      <c r="R12" s="3"/>
      <c r="S12" s="5"/>
      <c r="T12" s="4"/>
      <c r="U12" s="1"/>
    </row>
    <row r="13" spans="1:21" ht="30" customHeight="1">
      <c r="A13" s="37"/>
      <c r="B13" s="121" t="s">
        <v>85</v>
      </c>
      <c r="C13" s="121" t="s">
        <v>86</v>
      </c>
      <c r="D13" s="121" t="s">
        <v>87</v>
      </c>
      <c r="E13" s="121" t="s">
        <v>88</v>
      </c>
      <c r="F13" s="121" t="s">
        <v>89</v>
      </c>
      <c r="G13" s="124" t="s">
        <v>90</v>
      </c>
      <c r="H13" s="125" t="s">
        <v>91</v>
      </c>
      <c r="I13" s="126" t="s">
        <v>92</v>
      </c>
      <c r="J13" s="121" t="s">
        <v>93</v>
      </c>
      <c r="K13" s="165" t="s">
        <v>94</v>
      </c>
      <c r="L13" s="121" t="s">
        <v>9</v>
      </c>
      <c r="M13" s="121" t="s">
        <v>95</v>
      </c>
      <c r="N13" s="121" t="s">
        <v>96</v>
      </c>
      <c r="O13" s="122" t="s">
        <v>97</v>
      </c>
      <c r="P13" s="123" t="s">
        <v>98</v>
      </c>
      <c r="Q13" s="121" t="s">
        <v>99</v>
      </c>
      <c r="R13" s="3"/>
      <c r="S13" s="5"/>
      <c r="T13" s="4"/>
      <c r="U13" s="1"/>
    </row>
    <row r="14" spans="1:21" ht="30" customHeight="1">
      <c r="A14" s="127" t="s">
        <v>100</v>
      </c>
      <c r="B14" s="128"/>
      <c r="C14" s="128" t="str">
        <f>'Cash Flow Analysis'!F5</f>
        <v xml:space="preserve">San Diego </v>
      </c>
      <c r="D14" s="128"/>
      <c r="E14" s="128"/>
      <c r="F14" s="128"/>
      <c r="G14" s="144"/>
      <c r="H14" s="143"/>
      <c r="I14" s="129"/>
      <c r="J14" s="128"/>
      <c r="K14" s="140"/>
      <c r="L14" s="142"/>
      <c r="M14" s="141"/>
      <c r="N14" s="140"/>
      <c r="O14" s="130"/>
      <c r="P14" s="131"/>
      <c r="Q14" s="132"/>
      <c r="R14" s="3"/>
      <c r="S14" s="5"/>
      <c r="T14" s="4"/>
      <c r="U14" s="1"/>
    </row>
    <row r="15" spans="1:21" ht="30" customHeight="1">
      <c r="A15" s="133">
        <v>1</v>
      </c>
      <c r="B15" s="128" t="s">
        <v>102</v>
      </c>
      <c r="C15" s="128"/>
      <c r="D15" s="128"/>
      <c r="E15" s="128"/>
      <c r="F15" s="128"/>
      <c r="G15" s="134"/>
      <c r="H15" s="135"/>
      <c r="I15" s="129"/>
      <c r="J15" s="128"/>
      <c r="K15" s="140"/>
      <c r="L15" s="128"/>
      <c r="M15" s="128"/>
      <c r="N15" s="128"/>
      <c r="O15" s="130"/>
      <c r="P15" s="131"/>
      <c r="Q15" s="132"/>
      <c r="R15" s="3"/>
      <c r="S15" s="5"/>
      <c r="T15" s="4"/>
      <c r="U15" s="1"/>
    </row>
    <row r="16" spans="1:21" ht="30" customHeight="1">
      <c r="A16" s="133">
        <v>2</v>
      </c>
      <c r="B16" s="128" t="s">
        <v>103</v>
      </c>
      <c r="C16" s="128"/>
      <c r="D16" s="128"/>
      <c r="E16" s="128"/>
      <c r="F16" s="128"/>
      <c r="G16" s="128"/>
      <c r="H16" s="134"/>
      <c r="I16" s="135"/>
      <c r="J16" s="129"/>
      <c r="K16" s="140"/>
      <c r="L16" s="128"/>
      <c r="M16" s="128"/>
      <c r="N16" s="128"/>
      <c r="O16" s="128"/>
      <c r="P16" s="130"/>
      <c r="Q16" s="136"/>
    </row>
    <row r="17" spans="1:17" ht="30" customHeight="1">
      <c r="A17" s="133">
        <v>3</v>
      </c>
      <c r="B17" s="128" t="s">
        <v>104</v>
      </c>
      <c r="C17" s="128"/>
      <c r="D17" s="128"/>
      <c r="E17" s="128"/>
      <c r="F17" s="128"/>
      <c r="G17" s="128"/>
      <c r="H17" s="134"/>
      <c r="I17" s="135"/>
      <c r="J17" s="129"/>
      <c r="K17" s="140"/>
      <c r="L17" s="128"/>
      <c r="M17" s="128"/>
      <c r="N17" s="128"/>
      <c r="O17" s="128"/>
      <c r="P17" s="130"/>
      <c r="Q17" s="136"/>
    </row>
    <row r="18" spans="1:17" ht="30" customHeight="1">
      <c r="A18" s="133">
        <v>4</v>
      </c>
      <c r="B18" s="128" t="s">
        <v>105</v>
      </c>
      <c r="C18" s="128"/>
      <c r="D18" s="128"/>
      <c r="E18" s="128"/>
      <c r="F18" s="128"/>
      <c r="G18" s="128"/>
      <c r="H18" s="134"/>
      <c r="I18" s="135"/>
      <c r="J18" s="129"/>
      <c r="K18" s="140"/>
      <c r="L18" s="128"/>
      <c r="M18" s="128"/>
      <c r="N18" s="128"/>
      <c r="O18" s="128"/>
      <c r="P18" s="130"/>
      <c r="Q18" s="136"/>
    </row>
    <row r="19" spans="1:17" ht="30" customHeight="1">
      <c r="A19" s="133">
        <v>5</v>
      </c>
      <c r="B19" s="128" t="s">
        <v>106</v>
      </c>
      <c r="C19" s="128"/>
      <c r="D19" s="128"/>
      <c r="E19" s="128"/>
      <c r="F19" s="128"/>
      <c r="G19" s="128"/>
      <c r="H19" s="134"/>
      <c r="I19" s="135"/>
      <c r="J19" s="129"/>
      <c r="K19" s="140"/>
      <c r="L19" s="128"/>
      <c r="M19" s="128"/>
      <c r="N19" s="128"/>
      <c r="O19" s="128"/>
      <c r="P19" s="130"/>
      <c r="Q19" s="136"/>
    </row>
    <row r="20" spans="1:17" ht="16">
      <c r="A20" s="110"/>
      <c r="B20" s="110"/>
      <c r="C20" s="110"/>
      <c r="D20" s="110"/>
      <c r="E20" s="110"/>
      <c r="F20" s="110"/>
      <c r="G20" s="110"/>
      <c r="H20" s="115"/>
      <c r="I20" s="113"/>
      <c r="J20" s="114"/>
      <c r="K20" s="110"/>
      <c r="L20" s="110"/>
      <c r="M20" s="110"/>
      <c r="N20" s="110"/>
      <c r="O20" s="110"/>
      <c r="P20" s="111"/>
      <c r="Q20" s="112"/>
    </row>
    <row r="21" spans="1:17" ht="16">
      <c r="A21" s="110"/>
      <c r="B21" s="116" t="s">
        <v>107</v>
      </c>
      <c r="C21" s="110"/>
      <c r="D21" s="110"/>
      <c r="E21" s="110"/>
      <c r="F21" s="110"/>
      <c r="G21" s="110"/>
      <c r="H21" s="115"/>
      <c r="I21" s="113"/>
      <c r="J21" s="114"/>
      <c r="K21" s="110"/>
      <c r="L21" s="110"/>
      <c r="M21" s="110"/>
      <c r="N21" s="110"/>
      <c r="O21" s="110"/>
      <c r="P21" s="111"/>
      <c r="Q21" s="112"/>
    </row>
    <row r="22" spans="1:17">
      <c r="H22" s="7"/>
      <c r="I22" s="10"/>
      <c r="J22" s="8"/>
    </row>
    <row r="23" spans="1:17">
      <c r="H23" s="7"/>
      <c r="I23" s="10"/>
      <c r="J23" s="8"/>
    </row>
    <row r="24" spans="1:17">
      <c r="H24" s="7"/>
      <c r="I24" s="10"/>
      <c r="J24" s="8"/>
    </row>
    <row r="25" spans="1:17">
      <c r="H25" s="7"/>
      <c r="I25" s="10"/>
      <c r="J25" s="8"/>
    </row>
    <row r="26" spans="1:17">
      <c r="H26" s="7"/>
      <c r="I26" s="10"/>
      <c r="J26" s="8"/>
    </row>
    <row r="27" spans="1:17">
      <c r="H27" s="7"/>
      <c r="I27" s="10"/>
      <c r="J27" s="8"/>
    </row>
    <row r="28" spans="1:17">
      <c r="H28" s="7"/>
    </row>
    <row r="29" spans="1:17">
      <c r="H29" s="7"/>
    </row>
    <row r="30" spans="1:17">
      <c r="H30" s="7"/>
    </row>
    <row r="31" spans="1:17">
      <c r="H31" s="7"/>
    </row>
    <row r="32" spans="1:17">
      <c r="H32" s="7"/>
    </row>
    <row r="33" spans="8:8">
      <c r="H33" s="7"/>
    </row>
    <row r="34" spans="8:8">
      <c r="H34" s="7"/>
    </row>
    <row r="35" spans="8:8">
      <c r="H35" s="7"/>
    </row>
    <row r="36" spans="8:8">
      <c r="H36" s="7"/>
    </row>
    <row r="37" spans="8:8">
      <c r="H37" s="7"/>
    </row>
  </sheetData>
  <mergeCells count="3">
    <mergeCell ref="A2:B2"/>
    <mergeCell ref="A12:B12"/>
    <mergeCell ref="A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
  <sheetViews>
    <sheetView zoomScale="80" zoomScaleNormal="80" workbookViewId="0">
      <selection activeCell="J24" sqref="J24"/>
    </sheetView>
  </sheetViews>
  <sheetFormatPr baseColWidth="10" defaultColWidth="1.5" defaultRowHeight="15"/>
  <cols>
    <col min="1" max="1" width="9.5" customWidth="1"/>
    <col min="2" max="2" width="29.1640625" customWidth="1"/>
    <col min="3" max="3" width="18.5" customWidth="1"/>
    <col min="4" max="4" width="10.5" customWidth="1"/>
    <col min="5" max="5" width="15.1640625" customWidth="1"/>
    <col min="6" max="6" width="10.1640625" customWidth="1"/>
    <col min="7" max="7" width="10" customWidth="1"/>
    <col min="8" max="8" width="9.83203125" customWidth="1"/>
    <col min="9" max="9" width="14.5" customWidth="1"/>
    <col min="10" max="10" width="14.83203125" customWidth="1"/>
    <col min="11" max="11" width="9.5" customWidth="1"/>
  </cols>
  <sheetData>
    <row r="1" spans="1:11">
      <c r="A1" s="223" t="s">
        <v>130</v>
      </c>
      <c r="B1" s="223"/>
      <c r="C1" s="223"/>
      <c r="D1" s="223"/>
      <c r="E1" s="223"/>
      <c r="F1" s="223"/>
      <c r="G1" s="223"/>
      <c r="H1" s="223"/>
      <c r="I1" s="223"/>
      <c r="J1" s="223"/>
      <c r="K1" s="223"/>
    </row>
    <row r="2" spans="1:11" ht="27" customHeight="1">
      <c r="A2" s="238" t="s">
        <v>108</v>
      </c>
      <c r="B2" s="239"/>
      <c r="C2" s="20"/>
      <c r="D2" s="20"/>
      <c r="E2" s="20"/>
      <c r="F2" s="20"/>
      <c r="G2" s="20"/>
      <c r="H2" s="20"/>
      <c r="I2" s="20"/>
      <c r="J2" s="21"/>
      <c r="K2" s="21"/>
    </row>
    <row r="3" spans="1:11" ht="27" customHeight="1">
      <c r="A3" s="22"/>
      <c r="B3" s="23"/>
      <c r="C3" s="20"/>
      <c r="D3" s="20"/>
      <c r="E3" s="20"/>
      <c r="F3" s="20"/>
      <c r="G3" s="20"/>
      <c r="H3" s="20"/>
      <c r="I3" s="20"/>
      <c r="J3" s="21"/>
      <c r="K3" s="21"/>
    </row>
    <row r="4" spans="1:11" ht="24.75" customHeight="1">
      <c r="A4" s="173"/>
      <c r="B4" s="174" t="s">
        <v>85</v>
      </c>
      <c r="C4" s="174" t="s">
        <v>109</v>
      </c>
      <c r="D4" s="174" t="s">
        <v>110</v>
      </c>
      <c r="E4" s="174" t="s">
        <v>111</v>
      </c>
      <c r="F4" s="174" t="s">
        <v>112</v>
      </c>
      <c r="G4" s="174" t="s">
        <v>113</v>
      </c>
      <c r="H4" s="174" t="s">
        <v>114</v>
      </c>
      <c r="I4" s="174" t="s">
        <v>115</v>
      </c>
      <c r="J4" s="174" t="s">
        <v>116</v>
      </c>
      <c r="K4" s="24" t="s">
        <v>26</v>
      </c>
    </row>
    <row r="5" spans="1:11" ht="32.25" customHeight="1">
      <c r="A5" s="234" t="s">
        <v>100</v>
      </c>
      <c r="B5" s="171" t="str">
        <f>'Cash Flow Analysis'!D5</f>
        <v>4215 45th St</v>
      </c>
      <c r="C5" s="226">
        <v>0</v>
      </c>
      <c r="D5" s="172"/>
      <c r="E5" s="226"/>
      <c r="F5" s="230"/>
      <c r="G5" s="226"/>
      <c r="H5" s="226"/>
      <c r="I5" s="226"/>
      <c r="J5" s="236"/>
      <c r="K5" s="25"/>
    </row>
    <row r="6" spans="1:11" ht="18.75" customHeight="1">
      <c r="A6" s="235"/>
      <c r="B6" s="176" t="s">
        <v>117</v>
      </c>
      <c r="C6" s="227"/>
      <c r="D6" s="177"/>
      <c r="E6" s="227"/>
      <c r="F6" s="231"/>
      <c r="G6" s="227"/>
      <c r="H6" s="227"/>
      <c r="I6" s="227"/>
      <c r="J6" s="237"/>
      <c r="K6" s="26"/>
    </row>
    <row r="7" spans="1:11" ht="31.5" customHeight="1">
      <c r="A7" s="232">
        <v>1</v>
      </c>
      <c r="B7" s="180" t="s">
        <v>118</v>
      </c>
      <c r="C7" s="226">
        <v>0.1</v>
      </c>
      <c r="D7" s="228">
        <v>1449</v>
      </c>
      <c r="E7" s="226">
        <v>800</v>
      </c>
      <c r="F7" s="230"/>
      <c r="G7" s="226">
        <v>2</v>
      </c>
      <c r="H7" s="226">
        <v>1</v>
      </c>
      <c r="I7" s="226" t="s">
        <v>119</v>
      </c>
      <c r="J7" s="224"/>
      <c r="K7" s="25"/>
    </row>
    <row r="8" spans="1:11" ht="20.25" customHeight="1">
      <c r="A8" s="240"/>
      <c r="B8" s="176" t="s">
        <v>117</v>
      </c>
      <c r="C8" s="227"/>
      <c r="D8" s="229"/>
      <c r="E8" s="227"/>
      <c r="F8" s="231"/>
      <c r="G8" s="227"/>
      <c r="H8" s="227"/>
      <c r="I8" s="227"/>
      <c r="J8" s="225"/>
      <c r="K8" s="26"/>
    </row>
    <row r="9" spans="1:11" ht="32.25" customHeight="1">
      <c r="A9" s="232">
        <v>2</v>
      </c>
      <c r="B9" s="180" t="s">
        <v>120</v>
      </c>
      <c r="C9" s="226">
        <v>1.25</v>
      </c>
      <c r="D9" s="228">
        <v>2495</v>
      </c>
      <c r="E9" s="226">
        <v>800</v>
      </c>
      <c r="F9" s="230"/>
      <c r="G9" s="226">
        <v>2</v>
      </c>
      <c r="H9" s="226">
        <v>1</v>
      </c>
      <c r="I9" s="226" t="s">
        <v>119</v>
      </c>
      <c r="J9" s="224"/>
      <c r="K9" s="25"/>
    </row>
    <row r="10" spans="1:11" ht="18.75" customHeight="1">
      <c r="A10" s="233"/>
      <c r="B10" s="176" t="s">
        <v>121</v>
      </c>
      <c r="C10" s="227"/>
      <c r="D10" s="229"/>
      <c r="E10" s="227"/>
      <c r="F10" s="231"/>
      <c r="G10" s="227"/>
      <c r="H10" s="227"/>
      <c r="I10" s="227"/>
      <c r="J10" s="225"/>
      <c r="K10" s="26"/>
    </row>
    <row r="11" spans="1:11" ht="32.25" customHeight="1">
      <c r="A11" s="232">
        <v>3</v>
      </c>
      <c r="B11" t="s">
        <v>122</v>
      </c>
      <c r="C11" s="226">
        <v>0.75</v>
      </c>
      <c r="D11" s="228">
        <v>2450</v>
      </c>
      <c r="E11" s="226">
        <v>860</v>
      </c>
      <c r="F11" s="230"/>
      <c r="G11" s="226">
        <v>2</v>
      </c>
      <c r="H11" s="226">
        <v>1</v>
      </c>
      <c r="I11" s="226" t="s">
        <v>123</v>
      </c>
      <c r="J11" s="224"/>
      <c r="K11" s="25"/>
    </row>
    <row r="12" spans="1:11" ht="18.75" customHeight="1">
      <c r="A12" s="233"/>
      <c r="B12" s="176" t="s">
        <v>117</v>
      </c>
      <c r="C12" s="227"/>
      <c r="D12" s="229"/>
      <c r="E12" s="227"/>
      <c r="F12" s="231"/>
      <c r="G12" s="227"/>
      <c r="H12" s="227"/>
      <c r="I12" s="227"/>
      <c r="J12" s="225"/>
      <c r="K12" s="27"/>
    </row>
    <row r="13" spans="1:11" ht="32.25" customHeight="1">
      <c r="A13" s="232">
        <v>4</v>
      </c>
      <c r="B13" s="181" t="s">
        <v>124</v>
      </c>
      <c r="C13" s="226">
        <v>1.5</v>
      </c>
      <c r="D13" s="228">
        <v>2395</v>
      </c>
      <c r="E13" s="226"/>
      <c r="F13" s="230"/>
      <c r="G13" s="226">
        <v>2</v>
      </c>
      <c r="H13" s="226">
        <v>1</v>
      </c>
      <c r="I13" s="226" t="s">
        <v>125</v>
      </c>
      <c r="J13" s="224"/>
      <c r="K13" s="28"/>
    </row>
    <row r="14" spans="1:11" ht="19.5" customHeight="1">
      <c r="A14" s="233"/>
      <c r="B14" s="176" t="s">
        <v>117</v>
      </c>
      <c r="C14" s="227"/>
      <c r="D14" s="229"/>
      <c r="E14" s="227"/>
      <c r="F14" s="231"/>
      <c r="G14" s="227"/>
      <c r="H14" s="227"/>
      <c r="I14" s="227"/>
      <c r="J14" s="225"/>
      <c r="K14" s="27"/>
    </row>
    <row r="15" spans="1:11" ht="32.25" customHeight="1">
      <c r="A15" s="232">
        <v>5</v>
      </c>
      <c r="B15" s="175"/>
      <c r="C15" s="226"/>
      <c r="D15" s="228"/>
      <c r="E15" s="226"/>
      <c r="F15" s="230"/>
      <c r="G15" s="226"/>
      <c r="H15" s="226"/>
      <c r="I15" s="226"/>
      <c r="J15" s="224"/>
      <c r="K15" s="163"/>
    </row>
    <row r="16" spans="1:11" ht="19.5" customHeight="1">
      <c r="A16" s="233"/>
      <c r="B16" s="176"/>
      <c r="C16" s="227"/>
      <c r="D16" s="229"/>
      <c r="E16" s="227"/>
      <c r="F16" s="231"/>
      <c r="G16" s="227"/>
      <c r="H16" s="227"/>
      <c r="I16" s="227"/>
      <c r="J16" s="225"/>
      <c r="K16" s="163"/>
    </row>
    <row r="17" spans="1:11" ht="27" customHeight="1">
      <c r="A17" s="29"/>
      <c r="B17" s="30" t="s">
        <v>126</v>
      </c>
      <c r="C17" s="31"/>
      <c r="D17" s="34">
        <f>AVERAGE(D5:D16)</f>
        <v>2197.25</v>
      </c>
      <c r="E17" s="35">
        <f>AVERAGE(E5:E16)</f>
        <v>820</v>
      </c>
      <c r="F17" s="36" t="e">
        <f>AVERAGE(F5:F16)</f>
        <v>#DIV/0!</v>
      </c>
      <c r="G17" s="31"/>
      <c r="H17" s="31"/>
      <c r="I17" s="32"/>
      <c r="J17" s="31"/>
      <c r="K17" s="33"/>
    </row>
    <row r="18" spans="1:11">
      <c r="B18" s="13"/>
      <c r="C18" s="14"/>
      <c r="D18" s="14"/>
      <c r="E18" s="14"/>
      <c r="F18" s="14"/>
      <c r="G18" s="14"/>
      <c r="H18" s="14"/>
      <c r="I18" s="15"/>
      <c r="J18" s="16"/>
    </row>
    <row r="20" spans="1:11">
      <c r="H20" s="17" t="s">
        <v>127</v>
      </c>
      <c r="I20" s="18">
        <v>0.66</v>
      </c>
    </row>
    <row r="21" spans="1:11">
      <c r="H21" s="17" t="s">
        <v>128</v>
      </c>
      <c r="I21" s="19">
        <v>0.16600000000000001</v>
      </c>
    </row>
    <row r="22" spans="1:11">
      <c r="H22" s="17" t="s">
        <v>129</v>
      </c>
      <c r="I22" s="19">
        <v>0.16600000000000001</v>
      </c>
    </row>
  </sheetData>
  <mergeCells count="55">
    <mergeCell ref="A1:K1"/>
    <mergeCell ref="J5:J6"/>
    <mergeCell ref="E5:E6"/>
    <mergeCell ref="F5:F6"/>
    <mergeCell ref="E7:E8"/>
    <mergeCell ref="F7:F8"/>
    <mergeCell ref="J7:J8"/>
    <mergeCell ref="I5:I6"/>
    <mergeCell ref="D7:D8"/>
    <mergeCell ref="G7:G8"/>
    <mergeCell ref="H7:H8"/>
    <mergeCell ref="I7:I8"/>
    <mergeCell ref="C5:C6"/>
    <mergeCell ref="C7:C8"/>
    <mergeCell ref="A2:B2"/>
    <mergeCell ref="A7:A8"/>
    <mergeCell ref="A5:A6"/>
    <mergeCell ref="A9:A10"/>
    <mergeCell ref="A11:A12"/>
    <mergeCell ref="C9:C10"/>
    <mergeCell ref="D9:D10"/>
    <mergeCell ref="F11:F12"/>
    <mergeCell ref="A15:A16"/>
    <mergeCell ref="D15:D16"/>
    <mergeCell ref="C15:C16"/>
    <mergeCell ref="G13:G14"/>
    <mergeCell ref="E15:E16"/>
    <mergeCell ref="F15:F16"/>
    <mergeCell ref="G15:G16"/>
    <mergeCell ref="A13:A14"/>
    <mergeCell ref="G5:G6"/>
    <mergeCell ref="H5:H6"/>
    <mergeCell ref="H11:H12"/>
    <mergeCell ref="C13:C14"/>
    <mergeCell ref="D13:D14"/>
    <mergeCell ref="E13:E14"/>
    <mergeCell ref="F13:F14"/>
    <mergeCell ref="G9:G10"/>
    <mergeCell ref="H9:H10"/>
    <mergeCell ref="G11:G12"/>
    <mergeCell ref="H13:H14"/>
    <mergeCell ref="E9:E10"/>
    <mergeCell ref="F9:F10"/>
    <mergeCell ref="C11:C12"/>
    <mergeCell ref="D11:D12"/>
    <mergeCell ref="E11:E12"/>
    <mergeCell ref="J9:J10"/>
    <mergeCell ref="I11:I12"/>
    <mergeCell ref="J11:J12"/>
    <mergeCell ref="H15:H16"/>
    <mergeCell ref="I15:I16"/>
    <mergeCell ref="J15:J16"/>
    <mergeCell ref="I9:I10"/>
    <mergeCell ref="I13:I14"/>
    <mergeCell ref="J13:J14"/>
  </mergeCells>
  <hyperlinks>
    <hyperlink ref="B7" r:id="rId1" location="back=%2Fapartments%2Fsan-diego-ca%2Fstockton%3Fbox%3D-117.14769%2C32.70419%2C-117.12115%2C32.71893" xr:uid="{4BBAADE4-6370-4B72-B9B3-7467093EE1D7}"/>
    <hyperlink ref="B9" r:id="rId2" location="back=%2Fapartments%2Fsan-diego-ca%2Fstockton%3Fbox%3D-117.1503%2C32.70233%2C-117.1198%2C32.71927" xr:uid="{08E4E26B-0DE2-4F4D-971A-F74F732DE169}"/>
  </hyperlinks>
  <pageMargins left="0.7" right="0.7" top="0.75" bottom="0.75" header="0.3" footer="0.3"/>
  <pageSetup fitToHeight="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Cash Flow Analysis</vt:lpstr>
      <vt:lpstr>Property Info</vt:lpstr>
      <vt:lpstr>Comps</vt:lpstr>
      <vt:lpstr>Rental Comps</vt:lpstr>
      <vt:lpstr>'Cash Flow Analysis'!Print_Area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dc:creator>
  <cp:keywords/>
  <dc:description/>
  <cp:lastModifiedBy>Adrian Gonzalez</cp:lastModifiedBy>
  <cp:revision/>
  <dcterms:created xsi:type="dcterms:W3CDTF">2022-03-04T17:56:22Z</dcterms:created>
  <dcterms:modified xsi:type="dcterms:W3CDTF">2024-08-29T20:02:48Z</dcterms:modified>
  <cp:category/>
  <cp:contentStatus/>
</cp:coreProperties>
</file>